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10920" tabRatio="797" activeTab="1"/>
  </bookViews>
  <sheets>
    <sheet name="вода" sheetId="1" r:id="rId1"/>
    <sheet name="канализация" sheetId="2" r:id="rId2"/>
  </sheets>
  <definedNames>
    <definedName name="_xlnm.Print_Area" localSheetId="0">'вода'!$A$1:$F$144</definedName>
    <definedName name="_xlnm.Print_Area" localSheetId="1">'канализация'!$A$1:$D$125</definedName>
  </definedNames>
  <calcPr fullCalcOnLoad="1"/>
</workbook>
</file>

<file path=xl/sharedStrings.xml><?xml version="1.0" encoding="utf-8"?>
<sst xmlns="http://schemas.openxmlformats.org/spreadsheetml/2006/main" count="501" uniqueCount="276">
  <si>
    <t>РАЗДЕЛ I</t>
  </si>
  <si>
    <t>А</t>
  </si>
  <si>
    <t>РАЗДЕЛ II</t>
  </si>
  <si>
    <t>Всего</t>
  </si>
  <si>
    <t>Наименование показателя</t>
  </si>
  <si>
    <t>Б</t>
  </si>
  <si>
    <t>ОТЧЕТ ПО ФОРМИРОВАНИЮ СЕБЕСТОИМОСТИ УСЛУГ ВОДОСНАБЖЕНИЯ</t>
  </si>
  <si>
    <t>№
п/п</t>
  </si>
  <si>
    <t>Из них населению</t>
  </si>
  <si>
    <t>НАТУРАЛЬНЫЕ ПОКАЗАТЕЛИ, ТЫС. КУБ. М</t>
  </si>
  <si>
    <t>Технологический расход воды</t>
  </si>
  <si>
    <t>Подано воды в сеть (= стр. 1.1 + стр. 1.2 – стр. 1.3)</t>
  </si>
  <si>
    <t>в том числе:</t>
  </si>
  <si>
    <t>населению, всего (сумма строк 1.9.1.1 и 1.9.1.2)</t>
  </si>
  <si>
    <t>проживающему в обслуживаемом жилищном фонде (сумма строк 1.9.1.1.1 и 1.9.1.1.2)</t>
  </si>
  <si>
    <t>по субсидируемым тарифам</t>
  </si>
  <si>
    <t>по тарифам, обеспечивающим полное возмещение экономически обоснованных затрат</t>
  </si>
  <si>
    <t>проживающему в не обслуживаемом жилищном фонде (сумма строк 1.9.1.2.1 и 1.9.1.2.2)</t>
  </si>
  <si>
    <t>прочим потребителям</t>
  </si>
  <si>
    <t>из них бюджетным организациям</t>
  </si>
  <si>
    <t>затраты на оплату труда производственных рабочих</t>
  </si>
  <si>
    <t>отчисления на социальные нужды</t>
  </si>
  <si>
    <t>амортизация основных средств и нематериальных активов (далее – амортизация)</t>
  </si>
  <si>
    <t>из них капитальный и текущий ремонт</t>
  </si>
  <si>
    <t>затраты на приобретение работ и услуг производственного характера, выполняемых (оказываемых) организациями или индивидуальными предпринимателями</t>
  </si>
  <si>
    <t>амортизация</t>
  </si>
  <si>
    <t>Проведение аварийно-восстановительных работ</t>
  </si>
  <si>
    <t>земельный налог</t>
  </si>
  <si>
    <t>экологический налог</t>
  </si>
  <si>
    <t>налог на недвижимость</t>
  </si>
  <si>
    <t>страховые взносы по страхованию имущества</t>
  </si>
  <si>
    <t>обязательное страхование от несчастных случаев на производстве</t>
  </si>
  <si>
    <t>прочие налоги, сборы и другие обязательные отчисления</t>
  </si>
  <si>
    <t>затраты по поверке, ремонту контрольно-измерительных приборов</t>
  </si>
  <si>
    <t>затраты на услуги по охране объектов подразделениями Министерства внутренних дел Республики Беларусь</t>
  </si>
  <si>
    <t>другие прямые затраты</t>
  </si>
  <si>
    <t>затраты на приобретение работ и услуг, выполняемых (оказываемых) организациями или индивидуальными предпринимателями</t>
  </si>
  <si>
    <t>затраты на оплату труда общепроизводственного персонала</t>
  </si>
  <si>
    <t xml:space="preserve">отчисления на социальные нужды </t>
  </si>
  <si>
    <t>содержание зданий, сооружений и инвентаря общепроизводственного назначения</t>
  </si>
  <si>
    <t>затраты на оплату труда общехозяйственного персонала, не связанного с производственным процессом</t>
  </si>
  <si>
    <t>отчисления на социальные нужды от оплаты труда общехозяйственного персонала, не связанного с производственным процессом</t>
  </si>
  <si>
    <t>содержание зданий, сооружений и инвентаря общехозяйственного назначения, не связанных с производственным процессом</t>
  </si>
  <si>
    <t>прочие затраты, связанные с оказанием жилищно-коммунальных услуг</t>
  </si>
  <si>
    <t>Затраты на 1 куб. м реализованной воды, рублей (= стр. 2/стр. 1.9)</t>
  </si>
  <si>
    <t>из них льготы по плате за водоснабжение</t>
  </si>
  <si>
    <t>от прочих потребителей (с НДС)</t>
  </si>
  <si>
    <t>из нее перекрестное субсидирование</t>
  </si>
  <si>
    <t>Налоги из выручки, тыс. рублей</t>
  </si>
  <si>
    <t>СУБСИДИИ ИЗ БЮДЖЕТА НА ВОЗМЕЩЕНИЕ ЧАСТИ ЗАТРАТ НА ОКАЗАНИЕ НАСЕЛЕНИЮ УСЛУГ ВОДОСНАБЖЕНИЯ СОБСТВЕННОГО ПРОИЗВОДСТВА, ТЫС. РУБЛЕЙ</t>
  </si>
  <si>
    <t>СПРАВОЧНО:</t>
  </si>
  <si>
    <t>Среднесписочная численность работников, человек</t>
  </si>
  <si>
    <t>из нее основных производственных работников</t>
  </si>
  <si>
    <t>Количество лицевых счетов, единиц</t>
  </si>
  <si>
    <t>Количество потребителей, человек</t>
  </si>
  <si>
    <t>из них льготников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</si>
  <si>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</si>
  <si>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</si>
  <si>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</si>
  <si>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</si>
  <si>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</si>
  <si>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</si>
  <si>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</si>
  <si>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</si>
  <si>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</si>
  <si>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</si>
  <si>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1.9.1.</t>
  </si>
  <si>
    <t>1.9.1.1</t>
  </si>
  <si>
    <t>1.9.1.1.1</t>
  </si>
  <si>
    <t>1.9.1.1.2</t>
  </si>
  <si>
    <t>1.9.1.2</t>
  </si>
  <si>
    <t>1.9.1.2.1</t>
  </si>
  <si>
    <t>1.9.1.2.2</t>
  </si>
  <si>
    <t>1.9.2</t>
  </si>
  <si>
    <t>1.9.3</t>
  </si>
  <si>
    <t>1.9.3.1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</si>
  <si>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</si>
  <si>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</si>
  <si>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</si>
  <si>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</si>
  <si>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</si>
  <si>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</si>
  <si>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</si>
  <si>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</si>
  <si>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2.1.6.1</t>
  </si>
  <si>
    <t>2.1.7</t>
  </si>
  <si>
    <t>2.2</t>
  </si>
  <si>
    <t>2.2.1</t>
  </si>
  <si>
    <t>2.2.2</t>
  </si>
  <si>
    <t>2.2.3</t>
  </si>
  <si>
    <t>2.2.4</t>
  </si>
  <si>
    <t>2.2.5</t>
  </si>
  <si>
    <t>2.2.6</t>
  </si>
  <si>
    <t>2.2.6.1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</si>
  <si>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</si>
  <si>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</si>
  <si>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</si>
  <si>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</si>
  <si>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</si>
  <si>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</si>
  <si>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</si>
  <si>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</si>
  <si>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2.3.6.1</t>
  </si>
  <si>
    <t>2.3.7</t>
  </si>
  <si>
    <t>2.4</t>
  </si>
  <si>
    <t>2.4.1</t>
  </si>
  <si>
    <t>2.4.2</t>
  </si>
  <si>
    <t>2.4.3</t>
  </si>
  <si>
    <t>2.4.4</t>
  </si>
  <si>
    <t>2.4.5</t>
  </si>
  <si>
    <t>2.4.6</t>
  </si>
  <si>
    <t>2.4.6.1</t>
  </si>
  <si>
    <t>2.4.7</t>
  </si>
  <si>
    <t>2.5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</si>
  <si>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</si>
  <si>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</si>
  <si>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</si>
  <si>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</si>
  <si>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</si>
  <si>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</si>
  <si>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</si>
  <si>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</si>
  <si>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2.7</t>
  </si>
  <si>
    <t>2.7.1</t>
  </si>
  <si>
    <t>2.7.2</t>
  </si>
  <si>
    <t>2.7.3</t>
  </si>
  <si>
    <t>2.7.4</t>
  </si>
  <si>
    <t>2.7.5</t>
  </si>
  <si>
    <t>2.7.6</t>
  </si>
  <si>
    <t>2.8</t>
  </si>
  <si>
    <t>2.9</t>
  </si>
  <si>
    <t>3</t>
  </si>
  <si>
    <t>4</t>
  </si>
  <si>
    <t>4.1</t>
  </si>
  <si>
    <t>5</t>
  </si>
  <si>
    <t>6</t>
  </si>
  <si>
    <t>7</t>
  </si>
  <si>
    <t>8</t>
  </si>
  <si>
    <t>8.1</t>
  </si>
  <si>
    <t>х</t>
  </si>
  <si>
    <t>ОТЧЕТ ПО ФОРМИРОВАНИЮ СЕБЕСТОИМОСТИ ВОДООТВЕДЕНИЯ (КАНАЛИЗАЦИИ)</t>
  </si>
  <si>
    <t>из них населению</t>
  </si>
  <si>
    <t>всего</t>
  </si>
  <si>
    <t>от прочих потребителей</t>
  </si>
  <si>
    <t>из них от бюджетных организаций</t>
  </si>
  <si>
    <t>из них льготы по плате за водоотведение (канализацию)</t>
  </si>
  <si>
    <t>СУБСИДИИ ИЗ БЮДЖЕТА НА ВОЗМЕЩЕНИЕ ЧАСТИ ЗАТРАТ НА ОКАЗАНИЕ НАСЕЛЕНИЮ УСЛУГ ВОДООТВЕДЕНИЯ (КАНАЛИЗАЦИИ) СОБСТВЕННОГО ПРОИЗВОДСТВА, ТЫС. РУБЛЕЙ</t>
  </si>
  <si>
    <t>из нее основных производственных рабочих</t>
  </si>
  <si>
    <t>1.2.1</t>
  </si>
  <si>
    <t>1.2.2</t>
  </si>
  <si>
    <t>2.7.1.1</t>
  </si>
  <si>
    <t>2.7.1.2</t>
  </si>
  <si>
    <t>1.2.1.1</t>
  </si>
  <si>
    <t>1.2.1.2</t>
  </si>
  <si>
    <t>2.9.1</t>
  </si>
  <si>
    <t>2.9.2</t>
  </si>
  <si>
    <t>2.9.3</t>
  </si>
  <si>
    <t>4.2</t>
  </si>
  <si>
    <t>4.3</t>
  </si>
  <si>
    <t>1.2.1.1.1</t>
  </si>
  <si>
    <t>1.2.1.1.2</t>
  </si>
  <si>
    <t>1.2.1.2.1</t>
  </si>
  <si>
    <t>1.2.1.2.2</t>
  </si>
  <si>
    <t>1.2.3</t>
  </si>
  <si>
    <t>1.2.3.1</t>
  </si>
  <si>
    <t>8.1.1</t>
  </si>
  <si>
    <t>8.2</t>
  </si>
  <si>
    <t>8.3</t>
  </si>
  <si>
    <t>Потрери и неучтенные расходы воды (= стр. 1.5 – стр. 1.6 – стр. 1.8 – стр. 1.9)</t>
  </si>
  <si>
    <t>затраты по учету, расчету и начислению платы за холодное водоснабжение, проведению претензионно-исковой работы</t>
  </si>
  <si>
    <t>затраты по приему и перечислению платы за холодное водоснабжение</t>
  </si>
  <si>
    <t>затраты на аварийно-диспетчерское обслуживание</t>
  </si>
  <si>
    <t>затраты на содержание вспомогательных производств</t>
  </si>
  <si>
    <t>2.7.7</t>
  </si>
  <si>
    <t>затраты на транспортировку воды питьевого качества для целей горячего водоснабжения по сетям горячего водоснабжения</t>
  </si>
  <si>
    <t>2.7.8</t>
  </si>
  <si>
    <t>прочие общепроизводственные затраты</t>
  </si>
  <si>
    <t>прочие общехозяйственные затраты</t>
  </si>
  <si>
    <t>затраты по учету, расчету и начислению платы за водоотведение (канализацию), проведению претензионно-исковой работы</t>
  </si>
  <si>
    <t>затраты по приему и перечислению платы за водоотведение (канализация)</t>
  </si>
  <si>
    <t>затраты по проверке, ремонту контрольно-измерительных приборов</t>
  </si>
  <si>
    <t>Добыто (изъято) воды</t>
  </si>
  <si>
    <t>Приобретено воды питьевого качества</t>
  </si>
  <si>
    <t>Технологические расходы воды</t>
  </si>
  <si>
    <t>Пропущено воды через очистные сооружения водоподготовки</t>
  </si>
  <si>
    <r>
      <t>Отпущено структурным подразделениям по фактической себестоимости, всего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</si>
  <si>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Реализовано воды всем потребителям и абонентам, всего (сумма стр. с 1.9.1 по 1.9.3)</t>
  </si>
  <si>
    <t>ЗАТРАТЫ НА ОКАЗАНИЕ УСЛУГ ВОДОСНАБЖЕНИЯ, ВСЕГО, ТЫС. РУБЛЕЙ 
(сумма стр. с 2.1 по 2.9)</t>
  </si>
  <si>
    <t>Затраты на добычу воды из подземных источников питьевого водоснабжения, всего (сумма стр. с 2.1.1 по 2.1.7)</t>
  </si>
  <si>
    <t>электрическая энергия, используемая для технологических целей</t>
  </si>
  <si>
    <t xml:space="preserve">затраты на оплату труда </t>
  </si>
  <si>
    <t xml:space="preserve">материалы, используемые для технологических целей </t>
  </si>
  <si>
    <t>ремонт и техническое обслуживание основных средств, непосредственно используемых в производственном процессе</t>
  </si>
  <si>
    <t>Затраты на изъятие воды из поверхностных источников питьевого водоснабжения, всего 
(сумма стр. с 2.2.1 по 2.2.7)</t>
  </si>
  <si>
    <t>Затраты на очистку воды, в том числе на эксплуатацию станций обезжелезивания, водоподготовку и т.п., всего 
(сумма стр. с 2.3.1 по 2.3.7)</t>
  </si>
  <si>
    <t>Затраты на транспортировку и подачу воды, всего (сумма стр. с 2.4.1 по 2.4.7)</t>
  </si>
  <si>
    <t>затраты на приобретение работ и услуг производственного характера, выполняемых (оказываемых) организациями или индивидуальными предпринимателями, в том числе услуг по обслуживанию повысительного водонапорного оборудования, не являющегося имуществом совместного домовладения</t>
  </si>
  <si>
    <t>Налоги, сборы и другие обязательные отчисления, всего (сумма стр. с 2.6.1 по 2.6.7)</t>
  </si>
  <si>
    <t>налог на добавленную стоимость (далее - НДС)</t>
  </si>
  <si>
    <t>Прочие прямые затраты, всего (сумма стр. с 2.7.1 по 2.7.8)</t>
  </si>
  <si>
    <t>затраты по учету, расчету и начислению платы за холодное водоснабжение,проведению претензионно-исковой работы, приему и перечислению платы за холодное водоснабжение, всего (сумма стр. 2.7.1.1 и 2.7.1.2)</t>
  </si>
  <si>
    <t>затраты по эксплуатации, обслуживанию, поверке и ремонту,  дистанционному съему, а также замене неисправных и с истекшим сроком эксплуатации групповых и индивидуальных приборов учета расхода воды</t>
  </si>
  <si>
    <t>Затраты на приобретение воды притьевого качества</t>
  </si>
  <si>
    <t>Накладные расходы, всего (сумма стр. с 2.9.1 по 2.9.4)</t>
  </si>
  <si>
    <t>общепроизводственные затраты, всего (сумма стр. с 2.9.2.1 по 2.9.2.6)</t>
  </si>
  <si>
    <t>2.9.2.1</t>
  </si>
  <si>
    <t>2.9.2.2</t>
  </si>
  <si>
    <t>амортизация общепроизводственного назначения</t>
  </si>
  <si>
    <t>2.9.2.3</t>
  </si>
  <si>
    <t>2.9.2.4</t>
  </si>
  <si>
    <t>ремонт и техническое обслуживание основных средств, непосредственно используемых в производственном процессе общепроизводственного назначения</t>
  </si>
  <si>
    <t>2.9.2.5</t>
  </si>
  <si>
    <t>2.9.2.6</t>
  </si>
  <si>
    <t>общехозяйственные затраты, всего (сумма стр. с 2.9.3.1 по 2.9.3.6)</t>
  </si>
  <si>
    <t>2.9.3.1</t>
  </si>
  <si>
    <t>2.9.3.2</t>
  </si>
  <si>
    <t>2.9.3.3</t>
  </si>
  <si>
    <t>2.9.3.4</t>
  </si>
  <si>
    <t>амортизация общехозяйственного назначения, не связанных с производственным процессом</t>
  </si>
  <si>
    <t>2.9.3.5</t>
  </si>
  <si>
    <t>ремонт и техническое обслуживание основных средств, непосредственно используемых в производственном процессе общехозяйственного назначения</t>
  </si>
  <si>
    <t>2.9.3.6</t>
  </si>
  <si>
    <t>2.9.4</t>
  </si>
  <si>
    <t>ВЫРУЧКА ПО ВОДОСНАБЖЕНИЮ, ВСЕГО С НДС, ТЫС. РУБЛЕЙ ( сумма стр. с 4.1 по 4.3)</t>
  </si>
  <si>
    <t>от населения, всего (сумма стр. с  4.1.1 по 4.1.2)</t>
  </si>
  <si>
    <t>4.1.1</t>
  </si>
  <si>
    <t>4.1.1.1</t>
  </si>
  <si>
    <t>4.1.1.2</t>
  </si>
  <si>
    <t>4.2.1</t>
  </si>
  <si>
    <r>
      <t xml:space="preserve">от структурных подразделений </t>
    </r>
    <r>
      <rPr>
        <vertAlign val="superscript"/>
        <sz val="10"/>
        <rFont val="Times New Roman"/>
        <family val="1"/>
      </rPr>
      <t>2</t>
    </r>
  </si>
  <si>
    <r>
      <t xml:space="preserve">структурным подразделениям </t>
    </r>
    <r>
      <rPr>
        <vertAlign val="superscript"/>
        <sz val="10"/>
        <rFont val="Times New Roman"/>
        <family val="1"/>
      </rPr>
      <t>2</t>
    </r>
  </si>
  <si>
    <t>ФИНАНСОВЫЙ РЕЗУЛЬТАТ ОТ ОКАЗАНИЯ УСЛУГ ВОДОСНАБЖЕНИЯ, ТЫС. РУБЛЕЙ 
(= стр. 4 – стр. 5 + стр. 6 – стр. 2)</t>
  </si>
  <si>
    <t>8.3.1</t>
  </si>
  <si>
    <t>8.4</t>
  </si>
  <si>
    <t>Принято (отведено) сточных вод, всего</t>
  </si>
  <si>
    <t>от населения , всего (сумма стр. 1.2.1.1 и 1.2.1.2)</t>
  </si>
  <si>
    <t>проживающего в обслуживаемом жилищном фонде ( сумма стр. 1.2.1.1.1 и 1.2.1.1.2)</t>
  </si>
  <si>
    <t>проживающего в не обслуживаемом жилищном фонде (сумма стр. 1.2.1.2.1 и 1.2.1.2.2)</t>
  </si>
  <si>
    <t>ЗАТРАТЫ НА ОКАЗАНИЕ УСЛУГ ВОДООТВЕДЕНИЯ (КАНАЛИЗАЦИИ), ВСЕГО, ТЫС. РУБЛЕЙ 
(сумма стр. с 2.1 по 2.8)</t>
  </si>
  <si>
    <t>Затраты на транспортировку сточных вод, всего (сумма стр. с 2.1.1 по 2.1.7)</t>
  </si>
  <si>
    <t xml:space="preserve">электрическая энергия, используемая для технологических целей </t>
  </si>
  <si>
    <t xml:space="preserve">амортизация </t>
  </si>
  <si>
    <t xml:space="preserve">ремонт и техническое обслуживание основных средств, непосредственно используемых в производственном процессе </t>
  </si>
  <si>
    <t>Затраты на перекачку сточных вод, всего (сумма стр. с 2.2.1 по 2.2.7)</t>
  </si>
  <si>
    <t>Затраты на очистку и утилизацию стоков, всего (сумма стр. с 2.3.1 по 2.3.7)</t>
  </si>
  <si>
    <t>затраты по вывозу жидких коммунальных отходов от многоквартирных жилых домов, от группы одноквартирных, блокированных жилых домов, не оборудованных централизованными системами водоотведения (канализации) ассенизационным транспортом на сливные станции</t>
  </si>
  <si>
    <t>Затраты на проведение аварийно-восстановительных работ</t>
  </si>
  <si>
    <t>НДС</t>
  </si>
  <si>
    <t>Прочие прямые затраты, всего (сумма стр. с 2.7.1 по 2.7.5)</t>
  </si>
  <si>
    <t>затраты по учету, расчету и начислению платы за водоотведение (канализацию), проведению претензионно-исковой работы, приему и перечислению платы за водоотведение (канализацию), всего (сумма стр. 2.7.1.1 и 2.7.1.2)</t>
  </si>
  <si>
    <t>Затраты на приобретение покупных услуг по очистке, утилизации и (или) транспортировке сточных вод</t>
  </si>
  <si>
    <t>общепроизводственные затраты, всего (сумма строк с 2.9.2.1 по 2.9.2.6)</t>
  </si>
  <si>
    <t>общехозяйственные затраты, всего (сумма строк с 2.9.3.1 по 2.9.3.6)</t>
  </si>
  <si>
    <t>Затраты на 1 куб. м отведенных (принятых) сточных вод, рублей (стр. 2/стр. 1.2)</t>
  </si>
  <si>
    <t>ВЫРУЧКА ОТ ОКАЗАНИЯ УСЛУГИ ВОДООТВЕДЕНИЯ (КАНАЛИЗАЦИИ), ВСЕГО С НДС, ТЫС. РУБЛЕЙ (сумма стр. с 4.1 по 4.3)</t>
  </si>
  <si>
    <t>от населения, всего (сумма строк 4.1.1 и 4.1.2)</t>
  </si>
  <si>
    <t>4.1.2</t>
  </si>
  <si>
    <t>НАЛОГИ ИЗ ВЫРУЧКИ, ТЫС.РУБЛЕЙ</t>
  </si>
  <si>
    <t>ФИНАНСОВЫЙ РЕЗУЛЬТАТ ОТ ОКАЗАНИЯ УСЛУГ ВОДООТВЕДЕНИЯ (КАНАЛИЗАЦИИ), ТЫС. РУБЛЕЙ 
(= стр. 4 – стр. 5 + стр. 6 – стр. 2)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</si>
  <si>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В случае, когда обороты структурного подразделения внутри организации включаются в выручку от реализации услуги по водоснабжению.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</si>
  <si>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случае, когда обороты структурного подразделения организации не включаются в выручку от реализации услуги по водоснабжению.</t>
    </r>
  </si>
  <si>
    <r>
      <t>Передано структурным подразделениям по фактической себестоимости</t>
    </r>
    <r>
      <rPr>
        <vertAlign val="superscript"/>
        <sz val="8"/>
        <rFont val="Times New Roman"/>
        <family val="1"/>
      </rPr>
      <t>1</t>
    </r>
    <r>
      <rPr>
        <sz val="10"/>
        <rFont val="Times New Roman"/>
        <family val="1"/>
      </rPr>
      <t>, тыс. рублей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</si>
  <si>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случае, когда обороты структурного подразделения организации включаются в выручку от реализации услуги по водоотведению (канализации).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</si>
  <si>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В случае, когда обороты структурного подразделения внутри организации не включаются в выручку от реализации услуги по водоотведению (канализации).</t>
    </r>
  </si>
  <si>
    <r>
      <t>от структурных подразделений</t>
    </r>
    <r>
      <rPr>
        <vertAlign val="superscript"/>
        <sz val="10"/>
        <rFont val="Times New Roman"/>
        <family val="1"/>
      </rPr>
      <t>3</t>
    </r>
  </si>
  <si>
    <t>в желтой ячейке указываем наименование предприятия</t>
  </si>
  <si>
    <t>Островецкое РУП ЖКХ</t>
  </si>
  <si>
    <t>Дата составления отчета    05 марта 2024г.                                           Карсюк Е.В. 80159170942</t>
  </si>
  <si>
    <t xml:space="preserve">                                                                                               </t>
  </si>
  <si>
    <t>Руководитель организации                                                                      А.П. Мекин</t>
  </si>
  <si>
    <t>Главный бухгалтер                                                                                    А.Т. Богданович</t>
  </si>
  <si>
    <t>Дата составления отчета   05 марта 2024 г.                            Карсюк Е.В. 80159170942</t>
  </si>
  <si>
    <t>Руководитель организации                                                       А.П. Мекин</t>
  </si>
  <si>
    <t>Главный бухгалтер                                                                  А.Т. Богданович</t>
  </si>
  <si>
    <t>Объем отведенных (принятых) сточных вод от всех потребителей и абонентов, всего (сумма стр.с  1.2.1 по 1.2.3)</t>
  </si>
  <si>
    <r>
      <t>Передано структурным подразделениям по фактической себестоимости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
тыс. рублей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</si>
</sst>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#,##0.0"/>
    <numFmt numFmtId="188" formatCode="#,##0.0000"/>
    <numFmt numFmtId="189" formatCode="#,##0.000"/>
    <numFmt numFmtId="190" formatCode="#,##0.00000"/>
    <numFmt numFmtId="191" formatCode="#,##0.000000"/>
    <numFmt numFmtId="192" formatCode="#,##0.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&quot;.&quot;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>
      <alignment horizontal="justify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49" fontId="8" fillId="0" borderId="1">
      <alignment horizontal="left"/>
      <protection/>
    </xf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49" fontId="8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>
      <alignment horizontal="center" wrapText="1"/>
      <protection/>
    </xf>
    <xf numFmtId="0" fontId="4" fillId="0" borderId="0">
      <alignment horizontal="center" vertical="top" wrapText="1"/>
      <protection/>
    </xf>
    <xf numFmtId="0" fontId="5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17" fillId="0" borderId="7" applyNumberFormat="0" applyFill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 horizontal="left"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1" fillId="3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8" fillId="0" borderId="9">
      <alignment horizontal="center"/>
      <protection/>
    </xf>
    <xf numFmtId="0" fontId="22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2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8" fillId="0" borderId="1">
      <alignment horizontal="left" wrapText="1"/>
      <protection/>
    </xf>
    <xf numFmtId="0" fontId="8" fillId="0" borderId="1">
      <alignment horizontal="center"/>
      <protection/>
    </xf>
    <xf numFmtId="0" fontId="24" fillId="0" borderId="0" applyNumberFormat="0" applyFill="0" applyBorder="0" applyAlignment="0" applyProtection="0"/>
    <xf numFmtId="0" fontId="9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49" fontId="3" fillId="24" borderId="1" xfId="72" applyNumberFormat="1" applyFont="1" applyFill="1" applyBorder="1" applyAlignment="1">
      <alignment horizontal="center" wrapText="1"/>
      <protection/>
    </xf>
    <xf numFmtId="0" fontId="3" fillId="24" borderId="1" xfId="72" applyFont="1" applyFill="1" applyBorder="1">
      <alignment horizontal="left" wrapText="1"/>
      <protection/>
    </xf>
    <xf numFmtId="0" fontId="3" fillId="24" borderId="1" xfId="72" applyFont="1" applyFill="1" applyBorder="1" applyAlignment="1">
      <alignment horizontal="center" wrapText="1"/>
      <protection/>
    </xf>
    <xf numFmtId="2" fontId="3" fillId="24" borderId="1" xfId="72" applyNumberFormat="1" applyFont="1" applyFill="1" applyBorder="1" applyAlignment="1">
      <alignment horizontal="center" wrapText="1"/>
      <protection/>
    </xf>
    <xf numFmtId="2" fontId="3" fillId="25" borderId="1" xfId="72" applyNumberFormat="1" applyFont="1" applyFill="1" applyBorder="1" applyAlignment="1">
      <alignment horizontal="center" wrapText="1"/>
      <protection/>
    </xf>
    <xf numFmtId="0" fontId="26" fillId="24" borderId="1" xfId="53" applyFont="1" applyFill="1" applyBorder="1">
      <alignment horizontal="center" vertical="center" wrapText="1"/>
      <protection/>
    </xf>
    <xf numFmtId="0" fontId="26" fillId="24" borderId="1" xfId="53" applyFont="1" applyFill="1">
      <alignment horizontal="center" vertical="center" wrapText="1"/>
      <protection/>
    </xf>
    <xf numFmtId="49" fontId="3" fillId="24" borderId="1" xfId="72" applyNumberFormat="1" applyFont="1" applyFill="1" applyAlignment="1">
      <alignment horizontal="center" wrapText="1"/>
      <protection/>
    </xf>
    <xf numFmtId="0" fontId="3" fillId="24" borderId="1" xfId="72" applyFont="1" applyFill="1">
      <alignment horizontal="left" wrapText="1"/>
      <protection/>
    </xf>
    <xf numFmtId="0" fontId="3" fillId="24" borderId="1" xfId="72" applyFont="1" applyFill="1" applyAlignment="1">
      <alignment horizontal="center" wrapText="1"/>
      <protection/>
    </xf>
    <xf numFmtId="2" fontId="3" fillId="24" borderId="1" xfId="72" applyNumberFormat="1" applyFont="1" applyFill="1" applyAlignment="1">
      <alignment horizontal="center" wrapText="1"/>
      <protection/>
    </xf>
    <xf numFmtId="2" fontId="3" fillId="25" borderId="1" xfId="72" applyNumberFormat="1" applyFont="1" applyFill="1" applyAlignment="1">
      <alignment horizontal="center" wrapText="1"/>
      <protection/>
    </xf>
    <xf numFmtId="49" fontId="3" fillId="24" borderId="12" xfId="72" applyNumberFormat="1" applyFont="1" applyFill="1" applyBorder="1" applyAlignment="1">
      <alignment horizontal="center" wrapText="1"/>
      <protection/>
    </xf>
    <xf numFmtId="0" fontId="3" fillId="24" borderId="12" xfId="72" applyFont="1" applyFill="1" applyBorder="1">
      <alignment horizontal="left" wrapText="1"/>
      <protection/>
    </xf>
    <xf numFmtId="2" fontId="3" fillId="24" borderId="1" xfId="72" applyNumberFormat="1" applyFont="1" applyFill="1" applyBorder="1" applyAlignment="1" applyProtection="1">
      <alignment horizontal="center" wrapText="1"/>
      <protection locked="0"/>
    </xf>
    <xf numFmtId="0" fontId="3" fillId="24" borderId="1" xfId="72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2" fontId="3" fillId="24" borderId="1" xfId="72" applyNumberFormat="1" applyFont="1" applyFill="1" applyAlignment="1" applyProtection="1">
      <alignment horizontal="center" wrapText="1"/>
      <protection locked="0"/>
    </xf>
    <xf numFmtId="2" fontId="3" fillId="24" borderId="12" xfId="72" applyNumberFormat="1" applyFont="1" applyFill="1" applyBorder="1" applyAlignment="1" applyProtection="1">
      <alignment horizontal="center" wrapText="1"/>
      <protection locked="0"/>
    </xf>
    <xf numFmtId="0" fontId="3" fillId="24" borderId="1" xfId="72" applyFont="1" applyFill="1" applyAlignment="1" applyProtection="1">
      <alignment horizontal="center" wrapText="1"/>
      <protection locked="0"/>
    </xf>
    <xf numFmtId="180" fontId="3" fillId="25" borderId="1" xfId="72" applyNumberFormat="1" applyFont="1" applyFill="1" applyBorder="1" applyAlignment="1">
      <alignment horizontal="center" wrapText="1"/>
      <protection/>
    </xf>
    <xf numFmtId="180" fontId="3" fillId="25" borderId="1" xfId="72" applyNumberFormat="1" applyFont="1" applyFill="1" applyAlignment="1">
      <alignment horizontal="center" wrapText="1"/>
      <protection/>
    </xf>
    <xf numFmtId="181" fontId="3" fillId="24" borderId="1" xfId="72" applyNumberFormat="1" applyFont="1" applyFill="1" applyBorder="1" applyAlignment="1" applyProtection="1">
      <alignment horizontal="center" wrapText="1"/>
      <protection locked="0"/>
    </xf>
    <xf numFmtId="2" fontId="3" fillId="26" borderId="1" xfId="72" applyNumberFormat="1" applyFont="1" applyFill="1" applyBorder="1" applyAlignment="1" applyProtection="1">
      <alignment horizontal="center" wrapText="1"/>
      <protection locked="0"/>
    </xf>
    <xf numFmtId="0" fontId="3" fillId="24" borderId="1" xfId="72" applyFont="1" applyFill="1" applyBorder="1" applyAlignment="1">
      <alignment horizontal="left"/>
      <protection/>
    </xf>
    <xf numFmtId="0" fontId="0" fillId="0" borderId="0" xfId="0" applyAlignment="1">
      <alignment horizontal="left" wrapText="1"/>
    </xf>
    <xf numFmtId="49" fontId="8" fillId="24" borderId="0" xfId="72" applyNumberFormat="1" applyFill="1" applyBorder="1" applyAlignment="1">
      <alignment horizontal="center" wrapText="1"/>
      <protection/>
    </xf>
    <xf numFmtId="0" fontId="8" fillId="24" borderId="0" xfId="72" applyFill="1" applyBorder="1" applyAlignment="1">
      <alignment horizontal="left" vertical="center" wrapText="1"/>
      <protection/>
    </xf>
    <xf numFmtId="180" fontId="8" fillId="24" borderId="0" xfId="72" applyNumberFormat="1" applyFill="1" applyBorder="1" applyAlignment="1">
      <alignment horizontal="center" wrapText="1"/>
      <protection/>
    </xf>
    <xf numFmtId="49" fontId="8" fillId="24" borderId="0" xfId="72" applyNumberFormat="1" applyFill="1" applyBorder="1">
      <alignment horizontal="left" wrapText="1"/>
      <protection/>
    </xf>
    <xf numFmtId="0" fontId="0" fillId="0" borderId="0" xfId="0" applyAlignment="1">
      <alignment wrapText="1"/>
    </xf>
    <xf numFmtId="0" fontId="3" fillId="24" borderId="0" xfId="0" applyFont="1" applyFill="1" applyAlignment="1">
      <alignment horizontal="center"/>
    </xf>
    <xf numFmtId="0" fontId="26" fillId="24" borderId="0" xfId="51" applyFont="1" applyFill="1" applyAlignment="1">
      <alignment horizontal="center" wrapText="1"/>
      <protection/>
    </xf>
    <xf numFmtId="0" fontId="26" fillId="24" borderId="13" xfId="53" applyFont="1" applyFill="1" applyBorder="1" applyAlignment="1">
      <alignment horizontal="center" vertical="center" wrapText="1"/>
      <protection/>
    </xf>
    <xf numFmtId="0" fontId="26" fillId="24" borderId="12" xfId="53" applyFont="1" applyFill="1" applyBorder="1" applyAlignment="1">
      <alignment horizontal="center" vertical="center" wrapText="1"/>
      <protection/>
    </xf>
    <xf numFmtId="0" fontId="3" fillId="27" borderId="14" xfId="0" applyFont="1" applyFill="1" applyBorder="1" applyAlignment="1" applyProtection="1">
      <alignment horizontal="center" vertical="center" wrapText="1"/>
      <protection locked="0"/>
    </xf>
    <xf numFmtId="0" fontId="3" fillId="27" borderId="15" xfId="0" applyFont="1" applyFill="1" applyBorder="1" applyAlignment="1" applyProtection="1">
      <alignment horizontal="center" vertical="center" wrapText="1"/>
      <protection locked="0"/>
    </xf>
    <xf numFmtId="0" fontId="26" fillId="24" borderId="9" xfId="51" applyFont="1" applyFill="1" applyBorder="1" applyAlignment="1">
      <alignment horizontal="center" wrapText="1"/>
      <protection/>
    </xf>
    <xf numFmtId="0" fontId="0" fillId="0" borderId="9" xfId="0" applyBorder="1" applyAlignment="1">
      <alignment wrapText="1"/>
    </xf>
    <xf numFmtId="49" fontId="8" fillId="24" borderId="0" xfId="72" applyNumberFormat="1" applyFill="1" applyBorder="1">
      <alignment horizontal="left" wrapText="1"/>
      <protection/>
    </xf>
    <xf numFmtId="0" fontId="0" fillId="0" borderId="0" xfId="0" applyAlignment="1">
      <alignment horizontal="left" wrapText="1"/>
    </xf>
    <xf numFmtId="0" fontId="3" fillId="27" borderId="16" xfId="0" applyFont="1" applyFill="1" applyBorder="1" applyAlignment="1">
      <alignment horizontal="center" wrapText="1"/>
    </xf>
    <xf numFmtId="0" fontId="3" fillId="27" borderId="0" xfId="0" applyFont="1" applyFill="1" applyAlignment="1">
      <alignment horizontal="center" wrapText="1"/>
    </xf>
    <xf numFmtId="0" fontId="3" fillId="24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49" fontId="3" fillId="24" borderId="0" xfId="72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6" fillId="24" borderId="0" xfId="51" applyFont="1" applyFill="1">
      <alignment horizont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Бланка" xfId="51"/>
    <cellStyle name="ЗаголовокБланка 2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 4" xfId="62"/>
    <cellStyle name="Плохой" xfId="63"/>
    <cellStyle name="Подпись" xfId="64"/>
    <cellStyle name="Подстрочный" xfId="65"/>
    <cellStyle name="ПоляЗаполнения" xfId="66"/>
    <cellStyle name="Пояснение" xfId="67"/>
    <cellStyle name="Приложение" xfId="68"/>
    <cellStyle name="Примечание" xfId="69"/>
    <cellStyle name="Percent" xfId="70"/>
    <cellStyle name="Связанная ячейка" xfId="71"/>
    <cellStyle name="Табличный" xfId="72"/>
    <cellStyle name="Табличный 2" xfId="73"/>
    <cellStyle name="Текст предупреждения" xfId="74"/>
    <cellStyle name="ТекстСноски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4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8" sqref="I18"/>
    </sheetView>
  </sheetViews>
  <sheetFormatPr defaultColWidth="0.85546875" defaultRowHeight="12.75"/>
  <cols>
    <col min="1" max="1" width="10.7109375" style="1" customWidth="1"/>
    <col min="2" max="2" width="60.7109375" style="1" customWidth="1"/>
    <col min="3" max="3" width="17.57421875" style="1" customWidth="1"/>
    <col min="4" max="4" width="17.7109375" style="1" customWidth="1"/>
    <col min="5" max="6" width="10.57421875" style="1" hidden="1" customWidth="1"/>
    <col min="7" max="107" width="10.57421875" style="1" customWidth="1"/>
    <col min="108" max="16384" width="0.85546875" style="1" customWidth="1"/>
  </cols>
  <sheetData>
    <row r="1" spans="1:4" ht="15" customHeight="1">
      <c r="A1" s="36" t="s">
        <v>0</v>
      </c>
      <c r="B1" s="36"/>
      <c r="C1" s="35"/>
      <c r="D1" s="35"/>
    </row>
    <row r="2" spans="1:4" ht="15" customHeight="1">
      <c r="A2" s="41" t="s">
        <v>6</v>
      </c>
      <c r="B2" s="41"/>
      <c r="C2" s="42"/>
      <c r="D2" s="42"/>
    </row>
    <row r="3" spans="1:6" ht="50.25" customHeight="1">
      <c r="A3" s="37" t="s">
        <v>7</v>
      </c>
      <c r="B3" s="37" t="s">
        <v>4</v>
      </c>
      <c r="C3" s="39" t="s">
        <v>266</v>
      </c>
      <c r="D3" s="40"/>
      <c r="E3" s="45" t="s">
        <v>265</v>
      </c>
      <c r="F3" s="46"/>
    </row>
    <row r="4" spans="1:4" ht="27" customHeight="1">
      <c r="A4" s="38"/>
      <c r="B4" s="38"/>
      <c r="C4" s="9" t="s">
        <v>3</v>
      </c>
      <c r="D4" s="9" t="s">
        <v>8</v>
      </c>
    </row>
    <row r="5" spans="1:4" ht="11.25" customHeight="1">
      <c r="A5" s="9" t="s">
        <v>1</v>
      </c>
      <c r="B5" s="9" t="s">
        <v>5</v>
      </c>
      <c r="C5" s="9">
        <v>1</v>
      </c>
      <c r="D5" s="9">
        <v>2</v>
      </c>
    </row>
    <row r="6" spans="1:4" ht="12.75">
      <c r="A6" s="10" t="s">
        <v>56</v>
      </c>
      <c r="B6" s="11" t="s">
        <v>9</v>
      </c>
      <c r="C6" s="12" t="s">
        <v>139</v>
      </c>
      <c r="D6" s="12" t="s">
        <v>139</v>
      </c>
    </row>
    <row r="7" spans="1:4" ht="12.75">
      <c r="A7" s="10" t="s">
        <v>57</v>
      </c>
      <c r="B7" s="11" t="s">
        <v>181</v>
      </c>
      <c r="C7" s="12">
        <v>1153.54</v>
      </c>
      <c r="D7" s="13" t="s">
        <v>139</v>
      </c>
    </row>
    <row r="8" spans="1:4" ht="12.75">
      <c r="A8" s="10" t="s">
        <v>58</v>
      </c>
      <c r="B8" s="11" t="s">
        <v>182</v>
      </c>
      <c r="C8" s="21"/>
      <c r="D8" s="13" t="s">
        <v>139</v>
      </c>
    </row>
    <row r="9" spans="1:4" ht="12.75">
      <c r="A9" s="10" t="s">
        <v>59</v>
      </c>
      <c r="B9" s="11" t="s">
        <v>183</v>
      </c>
      <c r="C9" s="21">
        <v>56.04</v>
      </c>
      <c r="D9" s="13" t="s">
        <v>139</v>
      </c>
    </row>
    <row r="10" spans="1:4" ht="12.75">
      <c r="A10" s="10" t="s">
        <v>60</v>
      </c>
      <c r="B10" s="11" t="s">
        <v>184</v>
      </c>
      <c r="C10" s="21">
        <v>1153.54</v>
      </c>
      <c r="D10" s="13" t="s">
        <v>139</v>
      </c>
    </row>
    <row r="11" spans="1:4" ht="12.75">
      <c r="A11" s="10" t="s">
        <v>61</v>
      </c>
      <c r="B11" s="11" t="s">
        <v>11</v>
      </c>
      <c r="C11" s="14">
        <f>C7+C8-C9</f>
        <v>1097.5</v>
      </c>
      <c r="D11" s="13" t="s">
        <v>139</v>
      </c>
    </row>
    <row r="12" spans="1:4" ht="12.75">
      <c r="A12" s="10" t="s">
        <v>62</v>
      </c>
      <c r="B12" s="11" t="s">
        <v>10</v>
      </c>
      <c r="C12" s="21"/>
      <c r="D12" s="13" t="s">
        <v>139</v>
      </c>
    </row>
    <row r="13" spans="1:4" ht="25.5">
      <c r="A13" s="10" t="s">
        <v>63</v>
      </c>
      <c r="B13" s="11" t="s">
        <v>168</v>
      </c>
      <c r="C13" s="14">
        <f>C11-C12-C14-C15</f>
        <v>137.91000000000008</v>
      </c>
      <c r="D13" s="13" t="s">
        <v>139</v>
      </c>
    </row>
    <row r="14" spans="1:4" ht="28.5">
      <c r="A14" s="10" t="s">
        <v>64</v>
      </c>
      <c r="B14" s="11" t="s">
        <v>185</v>
      </c>
      <c r="C14" s="14">
        <v>30.82</v>
      </c>
      <c r="D14" s="13" t="s">
        <v>139</v>
      </c>
    </row>
    <row r="15" spans="1:4" ht="25.5">
      <c r="A15" s="10" t="s">
        <v>65</v>
      </c>
      <c r="B15" s="11" t="s">
        <v>186</v>
      </c>
      <c r="C15" s="14">
        <f>C17+C27+C28</f>
        <v>928.77</v>
      </c>
      <c r="D15" s="14">
        <f>D17</f>
        <v>635.76</v>
      </c>
    </row>
    <row r="16" spans="1:4" ht="12.75">
      <c r="A16" s="10"/>
      <c r="B16" s="11" t="s">
        <v>12</v>
      </c>
      <c r="C16" s="13"/>
      <c r="D16" s="13"/>
    </row>
    <row r="17" spans="1:4" ht="12.75">
      <c r="A17" s="10" t="s">
        <v>66</v>
      </c>
      <c r="B17" s="11" t="s">
        <v>13</v>
      </c>
      <c r="C17" s="14">
        <f>C19+C23</f>
        <v>635.76</v>
      </c>
      <c r="D17" s="14">
        <f>D19+D23</f>
        <v>635.76</v>
      </c>
    </row>
    <row r="18" spans="1:4" ht="12.75">
      <c r="A18" s="10"/>
      <c r="B18" s="11" t="s">
        <v>12</v>
      </c>
      <c r="C18" s="13"/>
      <c r="D18" s="13"/>
    </row>
    <row r="19" spans="1:4" ht="25.5">
      <c r="A19" s="10" t="s">
        <v>67</v>
      </c>
      <c r="B19" s="11" t="s">
        <v>14</v>
      </c>
      <c r="C19" s="14">
        <f>C21+C22</f>
        <v>271.75</v>
      </c>
      <c r="D19" s="14">
        <f>D21+D22</f>
        <v>271.75</v>
      </c>
    </row>
    <row r="20" spans="1:4" ht="12.75">
      <c r="A20" s="10"/>
      <c r="B20" s="11" t="s">
        <v>12</v>
      </c>
      <c r="C20" s="13"/>
      <c r="D20" s="13"/>
    </row>
    <row r="21" spans="1:4" ht="12.75">
      <c r="A21" s="10" t="s">
        <v>68</v>
      </c>
      <c r="B21" s="11" t="s">
        <v>15</v>
      </c>
      <c r="C21" s="21">
        <v>262.34</v>
      </c>
      <c r="D21" s="21">
        <v>262.34</v>
      </c>
    </row>
    <row r="22" spans="1:4" ht="25.5">
      <c r="A22" s="10" t="s">
        <v>69</v>
      </c>
      <c r="B22" s="11" t="s">
        <v>16</v>
      </c>
      <c r="C22" s="21">
        <v>9.41</v>
      </c>
      <c r="D22" s="21">
        <v>9.41</v>
      </c>
    </row>
    <row r="23" spans="1:4" ht="25.5">
      <c r="A23" s="10" t="s">
        <v>70</v>
      </c>
      <c r="B23" s="11" t="s">
        <v>17</v>
      </c>
      <c r="C23" s="14">
        <f>C25+C26</f>
        <v>364.01</v>
      </c>
      <c r="D23" s="14">
        <f>D25+D26</f>
        <v>364.01</v>
      </c>
    </row>
    <row r="24" spans="1:4" ht="12.75">
      <c r="A24" s="10"/>
      <c r="B24" s="11" t="s">
        <v>12</v>
      </c>
      <c r="C24" s="13"/>
      <c r="D24" s="13"/>
    </row>
    <row r="25" spans="1:4" ht="12.75">
      <c r="A25" s="10" t="s">
        <v>71</v>
      </c>
      <c r="B25" s="11" t="s">
        <v>15</v>
      </c>
      <c r="C25" s="21">
        <v>300.51</v>
      </c>
      <c r="D25" s="21">
        <v>300.51</v>
      </c>
    </row>
    <row r="26" spans="1:4" ht="25.5">
      <c r="A26" s="10" t="s">
        <v>72</v>
      </c>
      <c r="B26" s="11" t="s">
        <v>16</v>
      </c>
      <c r="C26" s="21">
        <v>63.5</v>
      </c>
      <c r="D26" s="21">
        <v>63.5</v>
      </c>
    </row>
    <row r="27" spans="1:4" ht="15.75">
      <c r="A27" s="10" t="s">
        <v>73</v>
      </c>
      <c r="B27" s="11" t="s">
        <v>230</v>
      </c>
      <c r="C27" s="21"/>
      <c r="D27" s="13" t="s">
        <v>139</v>
      </c>
    </row>
    <row r="28" spans="1:4" ht="12.75">
      <c r="A28" s="10" t="s">
        <v>74</v>
      </c>
      <c r="B28" s="11" t="s">
        <v>18</v>
      </c>
      <c r="C28" s="21">
        <v>293.01</v>
      </c>
      <c r="D28" s="13" t="s">
        <v>139</v>
      </c>
    </row>
    <row r="29" spans="1:4" ht="12.75">
      <c r="A29" s="3" t="s">
        <v>75</v>
      </c>
      <c r="B29" s="4" t="s">
        <v>19</v>
      </c>
      <c r="C29" s="17">
        <v>163.09</v>
      </c>
      <c r="D29" s="6" t="s">
        <v>139</v>
      </c>
    </row>
    <row r="30" spans="1:4" ht="38.25">
      <c r="A30" s="10" t="s">
        <v>76</v>
      </c>
      <c r="B30" s="11" t="s">
        <v>187</v>
      </c>
      <c r="C30" s="14">
        <f>C31+C41+C51+C61+C71+C72+C81+C94</f>
        <v>1593.6299999999999</v>
      </c>
      <c r="D30" s="14">
        <f>D31+D41+D51+D61+D71+D72+D81+D94</f>
        <v>1100.1000000000001</v>
      </c>
    </row>
    <row r="31" spans="1:4" ht="25.5">
      <c r="A31" s="10" t="s">
        <v>77</v>
      </c>
      <c r="B31" s="11" t="s">
        <v>188</v>
      </c>
      <c r="C31" s="14">
        <f>C33+C34+C35++C36+C37+C38+C40</f>
        <v>517.56</v>
      </c>
      <c r="D31" s="14">
        <f>D33+D34+D35++D36+D37+D38+D40</f>
        <v>354.28000000000003</v>
      </c>
    </row>
    <row r="32" spans="1:4" ht="12.75">
      <c r="A32" s="10"/>
      <c r="B32" s="11" t="s">
        <v>12</v>
      </c>
      <c r="C32" s="13"/>
      <c r="D32" s="13"/>
    </row>
    <row r="33" spans="1:4" ht="12.75">
      <c r="A33" s="10" t="s">
        <v>78</v>
      </c>
      <c r="B33" s="11" t="s">
        <v>189</v>
      </c>
      <c r="C33" s="21">
        <v>222.95</v>
      </c>
      <c r="D33" s="21">
        <v>152.61</v>
      </c>
    </row>
    <row r="34" spans="1:4" ht="12.75">
      <c r="A34" s="10" t="s">
        <v>79</v>
      </c>
      <c r="B34" s="11" t="s">
        <v>190</v>
      </c>
      <c r="C34" s="21">
        <v>87.4</v>
      </c>
      <c r="D34" s="21">
        <v>59.83</v>
      </c>
    </row>
    <row r="35" spans="1:4" ht="12.75">
      <c r="A35" s="10" t="s">
        <v>80</v>
      </c>
      <c r="B35" s="11" t="s">
        <v>21</v>
      </c>
      <c r="C35" s="21">
        <v>29.52</v>
      </c>
      <c r="D35" s="21">
        <v>20.21</v>
      </c>
    </row>
    <row r="36" spans="1:4" ht="25.5">
      <c r="A36" s="10" t="s">
        <v>81</v>
      </c>
      <c r="B36" s="11" t="s">
        <v>22</v>
      </c>
      <c r="C36" s="21">
        <v>102.95</v>
      </c>
      <c r="D36" s="21">
        <v>70.47</v>
      </c>
    </row>
    <row r="37" spans="1:4" ht="12.75">
      <c r="A37" s="10" t="s">
        <v>82</v>
      </c>
      <c r="B37" s="11" t="s">
        <v>191</v>
      </c>
      <c r="C37" s="21">
        <v>34.63</v>
      </c>
      <c r="D37" s="21">
        <v>23.7</v>
      </c>
    </row>
    <row r="38" spans="1:4" ht="25.5">
      <c r="A38" s="10" t="s">
        <v>83</v>
      </c>
      <c r="B38" s="11" t="s">
        <v>192</v>
      </c>
      <c r="C38" s="21">
        <v>16.59</v>
      </c>
      <c r="D38" s="21">
        <v>11.36</v>
      </c>
    </row>
    <row r="39" spans="1:4" ht="12.75">
      <c r="A39" s="10" t="s">
        <v>84</v>
      </c>
      <c r="B39" s="11" t="s">
        <v>23</v>
      </c>
      <c r="C39" s="21">
        <v>15.87</v>
      </c>
      <c r="D39" s="21">
        <v>10.86</v>
      </c>
    </row>
    <row r="40" spans="1:4" ht="38.25">
      <c r="A40" s="10" t="s">
        <v>85</v>
      </c>
      <c r="B40" s="11" t="s">
        <v>24</v>
      </c>
      <c r="C40" s="21">
        <v>23.52</v>
      </c>
      <c r="D40" s="21">
        <v>16.1</v>
      </c>
    </row>
    <row r="41" spans="1:4" ht="38.25">
      <c r="A41" s="10" t="s">
        <v>86</v>
      </c>
      <c r="B41" s="11" t="s">
        <v>193</v>
      </c>
      <c r="C41" s="14">
        <f>C42+C43+C44+C45+C46+C47+C48+C50</f>
        <v>0</v>
      </c>
      <c r="D41" s="14">
        <f>D42+D43+D44+D45+D46+D47+D48+D50</f>
        <v>0</v>
      </c>
    </row>
    <row r="42" spans="1:4" ht="12.75">
      <c r="A42" s="10"/>
      <c r="B42" s="11" t="s">
        <v>12</v>
      </c>
      <c r="C42" s="13"/>
      <c r="D42" s="13"/>
    </row>
    <row r="43" spans="1:4" ht="12.75">
      <c r="A43" s="10" t="s">
        <v>87</v>
      </c>
      <c r="B43" s="11" t="s">
        <v>189</v>
      </c>
      <c r="C43" s="21"/>
      <c r="D43" s="21"/>
    </row>
    <row r="44" spans="1:4" ht="12.75">
      <c r="A44" s="10" t="s">
        <v>88</v>
      </c>
      <c r="B44" s="11" t="s">
        <v>190</v>
      </c>
      <c r="C44" s="21"/>
      <c r="D44" s="21"/>
    </row>
    <row r="45" spans="1:4" ht="12.75">
      <c r="A45" s="10" t="s">
        <v>89</v>
      </c>
      <c r="B45" s="11" t="s">
        <v>21</v>
      </c>
      <c r="C45" s="21"/>
      <c r="D45" s="21"/>
    </row>
    <row r="46" spans="1:4" ht="12.75">
      <c r="A46" s="10" t="s">
        <v>90</v>
      </c>
      <c r="B46" s="11" t="s">
        <v>25</v>
      </c>
      <c r="C46" s="21"/>
      <c r="D46" s="21"/>
    </row>
    <row r="47" spans="1:4" ht="12.75">
      <c r="A47" s="10" t="s">
        <v>91</v>
      </c>
      <c r="B47" s="11" t="s">
        <v>191</v>
      </c>
      <c r="C47" s="21"/>
      <c r="D47" s="21"/>
    </row>
    <row r="48" spans="1:4" ht="25.5">
      <c r="A48" s="10" t="s">
        <v>92</v>
      </c>
      <c r="B48" s="11" t="s">
        <v>192</v>
      </c>
      <c r="C48" s="21"/>
      <c r="D48" s="21"/>
    </row>
    <row r="49" spans="1:4" ht="12.75">
      <c r="A49" s="3" t="s">
        <v>93</v>
      </c>
      <c r="B49" s="4" t="s">
        <v>23</v>
      </c>
      <c r="C49" s="17"/>
      <c r="D49" s="17"/>
    </row>
    <row r="50" spans="1:4" ht="38.25">
      <c r="A50" s="15" t="s">
        <v>94</v>
      </c>
      <c r="B50" s="16" t="s">
        <v>24</v>
      </c>
      <c r="C50" s="22"/>
      <c r="D50" s="22"/>
    </row>
    <row r="51" spans="1:4" ht="38.25">
      <c r="A51" s="10" t="s">
        <v>95</v>
      </c>
      <c r="B51" s="11" t="s">
        <v>194</v>
      </c>
      <c r="C51" s="14">
        <f>C53+C54+C55+C56+C57+C58+C60</f>
        <v>164.20000000000005</v>
      </c>
      <c r="D51" s="14">
        <f>D53+D54+D55+D56+D57+D58+D60</f>
        <v>112.37000000000002</v>
      </c>
    </row>
    <row r="52" spans="1:4" ht="12.75">
      <c r="A52" s="10"/>
      <c r="B52" s="11" t="s">
        <v>12</v>
      </c>
      <c r="C52" s="13"/>
      <c r="D52" s="13"/>
    </row>
    <row r="53" spans="1:4" ht="12.75">
      <c r="A53" s="10" t="s">
        <v>96</v>
      </c>
      <c r="B53" s="11" t="s">
        <v>189</v>
      </c>
      <c r="C53" s="21">
        <v>61.5</v>
      </c>
      <c r="D53" s="21">
        <v>42.09</v>
      </c>
    </row>
    <row r="54" spans="1:4" ht="12.75">
      <c r="A54" s="10" t="s">
        <v>97</v>
      </c>
      <c r="B54" s="11" t="s">
        <v>190</v>
      </c>
      <c r="C54" s="21">
        <v>55.02</v>
      </c>
      <c r="D54" s="21">
        <v>37.66</v>
      </c>
    </row>
    <row r="55" spans="1:4" ht="12.75">
      <c r="A55" s="10" t="s">
        <v>98</v>
      </c>
      <c r="B55" s="11" t="s">
        <v>21</v>
      </c>
      <c r="C55" s="21">
        <v>18.65</v>
      </c>
      <c r="D55" s="21">
        <v>12.76</v>
      </c>
    </row>
    <row r="56" spans="1:4" ht="12.75">
      <c r="A56" s="10" t="s">
        <v>99</v>
      </c>
      <c r="B56" s="11" t="s">
        <v>25</v>
      </c>
      <c r="C56" s="21">
        <v>16.18</v>
      </c>
      <c r="D56" s="21">
        <v>11.07</v>
      </c>
    </row>
    <row r="57" spans="1:4" ht="12.75">
      <c r="A57" s="10" t="s">
        <v>100</v>
      </c>
      <c r="B57" s="11" t="s">
        <v>191</v>
      </c>
      <c r="C57" s="21">
        <v>4.52</v>
      </c>
      <c r="D57" s="21">
        <v>3.09</v>
      </c>
    </row>
    <row r="58" spans="1:4" ht="25.5">
      <c r="A58" s="10" t="s">
        <v>101</v>
      </c>
      <c r="B58" s="11" t="s">
        <v>192</v>
      </c>
      <c r="C58" s="21">
        <v>3.97</v>
      </c>
      <c r="D58" s="21">
        <v>2.72</v>
      </c>
    </row>
    <row r="59" spans="1:4" ht="12.75">
      <c r="A59" s="10" t="s">
        <v>102</v>
      </c>
      <c r="B59" s="11" t="s">
        <v>23</v>
      </c>
      <c r="C59" s="21">
        <v>2.13</v>
      </c>
      <c r="D59" s="21">
        <v>1.46</v>
      </c>
    </row>
    <row r="60" spans="1:4" ht="38.25">
      <c r="A60" s="10" t="s">
        <v>103</v>
      </c>
      <c r="B60" s="11" t="s">
        <v>24</v>
      </c>
      <c r="C60" s="21">
        <v>4.36</v>
      </c>
      <c r="D60" s="21">
        <v>2.98</v>
      </c>
    </row>
    <row r="61" spans="1:4" ht="25.5">
      <c r="A61" s="10" t="s">
        <v>104</v>
      </c>
      <c r="B61" s="11" t="s">
        <v>195</v>
      </c>
      <c r="C61" s="14">
        <f>C63+C64+C65+C66+C67+C68+C70</f>
        <v>238.17</v>
      </c>
      <c r="D61" s="14">
        <f>D63+D64+D65+D66+D67+D68+D70</f>
        <v>163.02</v>
      </c>
    </row>
    <row r="62" spans="1:4" ht="12.75">
      <c r="A62" s="10"/>
      <c r="B62" s="11" t="s">
        <v>12</v>
      </c>
      <c r="C62" s="13"/>
      <c r="D62" s="13"/>
    </row>
    <row r="63" spans="1:4" ht="12.75">
      <c r="A63" s="10" t="s">
        <v>105</v>
      </c>
      <c r="B63" s="11" t="s">
        <v>189</v>
      </c>
      <c r="C63" s="21">
        <v>20.59</v>
      </c>
      <c r="D63" s="21">
        <v>14.09</v>
      </c>
    </row>
    <row r="64" spans="1:4" ht="12.75">
      <c r="A64" s="10" t="s">
        <v>106</v>
      </c>
      <c r="B64" s="11" t="s">
        <v>20</v>
      </c>
      <c r="C64" s="21">
        <v>95.69</v>
      </c>
      <c r="D64" s="21">
        <v>65.5</v>
      </c>
    </row>
    <row r="65" spans="1:4" ht="12.75">
      <c r="A65" s="10" t="s">
        <v>107</v>
      </c>
      <c r="B65" s="11" t="s">
        <v>21</v>
      </c>
      <c r="C65" s="21">
        <v>32.5</v>
      </c>
      <c r="D65" s="21">
        <v>22.24</v>
      </c>
    </row>
    <row r="66" spans="1:4" ht="12.75">
      <c r="A66" s="10" t="s">
        <v>108</v>
      </c>
      <c r="B66" s="11" t="s">
        <v>25</v>
      </c>
      <c r="C66" s="21">
        <v>48.85</v>
      </c>
      <c r="D66" s="21">
        <v>33.44</v>
      </c>
    </row>
    <row r="67" spans="1:4" ht="12.75">
      <c r="A67" s="10" t="s">
        <v>109</v>
      </c>
      <c r="B67" s="11" t="s">
        <v>191</v>
      </c>
      <c r="C67" s="21">
        <v>29.38</v>
      </c>
      <c r="D67" s="21">
        <v>20.11</v>
      </c>
    </row>
    <row r="68" spans="1:4" ht="25.5">
      <c r="A68" s="10" t="s">
        <v>110</v>
      </c>
      <c r="B68" s="11" t="s">
        <v>192</v>
      </c>
      <c r="C68" s="21">
        <v>2.63</v>
      </c>
      <c r="D68" s="21">
        <v>1.8</v>
      </c>
    </row>
    <row r="69" spans="1:4" ht="12.75">
      <c r="A69" s="10" t="s">
        <v>111</v>
      </c>
      <c r="B69" s="11" t="s">
        <v>23</v>
      </c>
      <c r="C69" s="21">
        <v>1.9</v>
      </c>
      <c r="D69" s="21">
        <v>1.3</v>
      </c>
    </row>
    <row r="70" spans="1:4" ht="63.75">
      <c r="A70" s="10" t="s">
        <v>112</v>
      </c>
      <c r="B70" s="11" t="s">
        <v>196</v>
      </c>
      <c r="C70" s="21">
        <v>8.53</v>
      </c>
      <c r="D70" s="21">
        <v>5.84</v>
      </c>
    </row>
    <row r="71" spans="1:4" ht="12.75">
      <c r="A71" s="10" t="s">
        <v>113</v>
      </c>
      <c r="B71" s="11" t="s">
        <v>26</v>
      </c>
      <c r="C71" s="21">
        <v>17.6</v>
      </c>
      <c r="D71" s="21">
        <v>12.04</v>
      </c>
    </row>
    <row r="72" spans="1:4" ht="25.5">
      <c r="A72" s="10" t="s">
        <v>114</v>
      </c>
      <c r="B72" s="11" t="s">
        <v>197</v>
      </c>
      <c r="C72" s="14">
        <f>C74+C75+C76+C77+C78+C79+C80</f>
        <v>286.38</v>
      </c>
      <c r="D72" s="14">
        <f>D74+D75+D76+D77+D78+D79+D80</f>
        <v>205.31</v>
      </c>
    </row>
    <row r="73" spans="1:4" ht="12.75">
      <c r="A73" s="10"/>
      <c r="B73" s="11" t="s">
        <v>12</v>
      </c>
      <c r="C73" s="13"/>
      <c r="D73" s="13"/>
    </row>
    <row r="74" spans="1:4" ht="12.75">
      <c r="A74" s="10" t="s">
        <v>115</v>
      </c>
      <c r="B74" s="11" t="s">
        <v>27</v>
      </c>
      <c r="C74" s="21">
        <v>4.05</v>
      </c>
      <c r="D74" s="21">
        <v>2.77</v>
      </c>
    </row>
    <row r="75" spans="1:4" ht="12.75">
      <c r="A75" s="10" t="s">
        <v>116</v>
      </c>
      <c r="B75" s="11" t="s">
        <v>28</v>
      </c>
      <c r="C75" s="21">
        <v>22.49</v>
      </c>
      <c r="D75" s="21">
        <v>15.17</v>
      </c>
    </row>
    <row r="76" spans="1:4" ht="12.75">
      <c r="A76" s="10" t="s">
        <v>117</v>
      </c>
      <c r="B76" s="11" t="s">
        <v>29</v>
      </c>
      <c r="C76" s="21">
        <v>203.16</v>
      </c>
      <c r="D76" s="21">
        <v>139.07</v>
      </c>
    </row>
    <row r="77" spans="1:4" ht="12.75">
      <c r="A77" s="10" t="s">
        <v>118</v>
      </c>
      <c r="B77" s="11" t="s">
        <v>30</v>
      </c>
      <c r="C77" s="21"/>
      <c r="D77" s="21"/>
    </row>
    <row r="78" spans="1:4" ht="12.75">
      <c r="A78" s="10" t="s">
        <v>119</v>
      </c>
      <c r="B78" s="11" t="s">
        <v>31</v>
      </c>
      <c r="C78" s="21">
        <v>1.25</v>
      </c>
      <c r="D78" s="21">
        <v>0.85</v>
      </c>
    </row>
    <row r="79" spans="1:4" ht="12.75">
      <c r="A79" s="10" t="s">
        <v>120</v>
      </c>
      <c r="B79" s="11" t="s">
        <v>198</v>
      </c>
      <c r="C79" s="21">
        <v>55.17</v>
      </c>
      <c r="D79" s="21">
        <v>47.27</v>
      </c>
    </row>
    <row r="80" spans="1:4" ht="12.75">
      <c r="A80" s="3" t="s">
        <v>121</v>
      </c>
      <c r="B80" s="4" t="s">
        <v>32</v>
      </c>
      <c r="C80" s="17">
        <v>0.26</v>
      </c>
      <c r="D80" s="17">
        <v>0.18</v>
      </c>
    </row>
    <row r="81" spans="1:4" ht="12.75">
      <c r="A81" s="3" t="s">
        <v>122</v>
      </c>
      <c r="B81" s="4" t="s">
        <v>199</v>
      </c>
      <c r="C81" s="7">
        <f>C83+C86+C87+C88+C89+C90+C91+C92</f>
        <v>288.8</v>
      </c>
      <c r="D81" s="7">
        <f>D83+D86+D87+D88+D89+D90+D91+D92</f>
        <v>197.69</v>
      </c>
    </row>
    <row r="82" spans="1:4" ht="12.75">
      <c r="A82" s="10"/>
      <c r="B82" s="11" t="s">
        <v>12</v>
      </c>
      <c r="C82" s="13"/>
      <c r="D82" s="13"/>
    </row>
    <row r="83" spans="1:4" ht="51">
      <c r="A83" s="10" t="s">
        <v>123</v>
      </c>
      <c r="B83" s="11" t="s">
        <v>200</v>
      </c>
      <c r="C83" s="21">
        <f>C84+C85</f>
        <v>29.48</v>
      </c>
      <c r="D83" s="21">
        <f>D84+D85</f>
        <v>20.18</v>
      </c>
    </row>
    <row r="84" spans="1:4" ht="25.5">
      <c r="A84" s="10" t="s">
        <v>150</v>
      </c>
      <c r="B84" s="11" t="s">
        <v>169</v>
      </c>
      <c r="C84" s="21">
        <v>18.03</v>
      </c>
      <c r="D84" s="21">
        <v>12.34</v>
      </c>
    </row>
    <row r="85" spans="1:4" ht="12.75">
      <c r="A85" s="10" t="s">
        <v>151</v>
      </c>
      <c r="B85" s="11" t="s">
        <v>170</v>
      </c>
      <c r="C85" s="21">
        <v>11.45</v>
      </c>
      <c r="D85" s="21">
        <v>7.84</v>
      </c>
    </row>
    <row r="86" spans="1:4" ht="51">
      <c r="A86" s="10" t="s">
        <v>124</v>
      </c>
      <c r="B86" s="11" t="s">
        <v>201</v>
      </c>
      <c r="C86" s="21"/>
      <c r="D86" s="21"/>
    </row>
    <row r="87" spans="1:4" ht="12.75">
      <c r="A87" s="10" t="s">
        <v>125</v>
      </c>
      <c r="B87" s="11" t="s">
        <v>33</v>
      </c>
      <c r="C87" s="21">
        <v>7.76</v>
      </c>
      <c r="D87" s="21">
        <v>5.31</v>
      </c>
    </row>
    <row r="88" spans="1:4" ht="25.5">
      <c r="A88" s="10" t="s">
        <v>126</v>
      </c>
      <c r="B88" s="11" t="s">
        <v>34</v>
      </c>
      <c r="C88" s="21">
        <v>131.92</v>
      </c>
      <c r="D88" s="21">
        <v>90.3</v>
      </c>
    </row>
    <row r="89" spans="1:4" ht="12.75">
      <c r="A89" s="10" t="s">
        <v>127</v>
      </c>
      <c r="B89" s="11" t="s">
        <v>171</v>
      </c>
      <c r="C89" s="21">
        <v>0.59</v>
      </c>
      <c r="D89" s="21">
        <v>0.4</v>
      </c>
    </row>
    <row r="90" spans="1:4" ht="12.75">
      <c r="A90" s="10" t="s">
        <v>128</v>
      </c>
      <c r="B90" s="11" t="s">
        <v>172</v>
      </c>
      <c r="C90" s="21">
        <v>61.21</v>
      </c>
      <c r="D90" s="21">
        <v>41.9</v>
      </c>
    </row>
    <row r="91" spans="1:4" ht="25.5">
      <c r="A91" s="10" t="s">
        <v>173</v>
      </c>
      <c r="B91" s="11" t="s">
        <v>174</v>
      </c>
      <c r="C91" s="21"/>
      <c r="D91" s="21"/>
    </row>
    <row r="92" spans="1:4" ht="12.75">
      <c r="A92" s="10" t="s">
        <v>175</v>
      </c>
      <c r="B92" s="11" t="s">
        <v>35</v>
      </c>
      <c r="C92" s="21">
        <v>57.84</v>
      </c>
      <c r="D92" s="21">
        <v>39.6</v>
      </c>
    </row>
    <row r="93" spans="1:4" ht="12.75">
      <c r="A93" s="10" t="s">
        <v>129</v>
      </c>
      <c r="B93" s="11" t="s">
        <v>202</v>
      </c>
      <c r="C93" s="21"/>
      <c r="D93" s="21"/>
    </row>
    <row r="94" spans="1:4" ht="12.75">
      <c r="A94" s="10" t="s">
        <v>130</v>
      </c>
      <c r="B94" s="11" t="s">
        <v>203</v>
      </c>
      <c r="C94" s="14">
        <f>C96+C97+C105+C113</f>
        <v>80.91999999999999</v>
      </c>
      <c r="D94" s="14">
        <f>D96+D97+D105+D113</f>
        <v>55.39</v>
      </c>
    </row>
    <row r="95" spans="1:4" ht="12.75">
      <c r="A95" s="10"/>
      <c r="B95" s="11" t="s">
        <v>12</v>
      </c>
      <c r="C95" s="13"/>
      <c r="D95" s="13"/>
    </row>
    <row r="96" spans="1:4" ht="25.5">
      <c r="A96" s="10" t="s">
        <v>154</v>
      </c>
      <c r="B96" s="11" t="s">
        <v>36</v>
      </c>
      <c r="C96" s="13"/>
      <c r="D96" s="13"/>
    </row>
    <row r="97" spans="1:4" ht="12.75">
      <c r="A97" s="10" t="s">
        <v>155</v>
      </c>
      <c r="B97" s="11" t="s">
        <v>204</v>
      </c>
      <c r="C97" s="14">
        <f>C99+C100+C101+C102+C103+C104</f>
        <v>0</v>
      </c>
      <c r="D97" s="14">
        <f>D99+D100+D101+D102+D103+D104</f>
        <v>0</v>
      </c>
    </row>
    <row r="98" spans="1:4" ht="12.75">
      <c r="A98" s="10"/>
      <c r="B98" s="11" t="s">
        <v>12</v>
      </c>
      <c r="C98" s="13"/>
      <c r="D98" s="13"/>
    </row>
    <row r="99" spans="1:4" ht="12.75">
      <c r="A99" s="10" t="s">
        <v>205</v>
      </c>
      <c r="B99" s="11" t="s">
        <v>37</v>
      </c>
      <c r="C99" s="21"/>
      <c r="D99" s="21"/>
    </row>
    <row r="100" spans="1:4" ht="12.75">
      <c r="A100" s="10" t="s">
        <v>206</v>
      </c>
      <c r="B100" s="11" t="s">
        <v>21</v>
      </c>
      <c r="C100" s="21"/>
      <c r="D100" s="21"/>
    </row>
    <row r="101" spans="1:4" ht="12.75">
      <c r="A101" s="10" t="s">
        <v>208</v>
      </c>
      <c r="B101" s="11" t="s">
        <v>207</v>
      </c>
      <c r="C101" s="21"/>
      <c r="D101" s="21"/>
    </row>
    <row r="102" spans="1:4" ht="38.25">
      <c r="A102" s="10" t="s">
        <v>209</v>
      </c>
      <c r="B102" s="11" t="s">
        <v>210</v>
      </c>
      <c r="C102" s="21"/>
      <c r="D102" s="21"/>
    </row>
    <row r="103" spans="1:4" ht="25.5">
      <c r="A103" s="10" t="s">
        <v>211</v>
      </c>
      <c r="B103" s="11" t="s">
        <v>39</v>
      </c>
      <c r="C103" s="21"/>
      <c r="D103" s="21"/>
    </row>
    <row r="104" spans="1:4" ht="12.75">
      <c r="A104" s="10" t="s">
        <v>212</v>
      </c>
      <c r="B104" s="11" t="s">
        <v>176</v>
      </c>
      <c r="C104" s="21"/>
      <c r="D104" s="21"/>
    </row>
    <row r="105" spans="1:4" ht="12.75">
      <c r="A105" s="10" t="s">
        <v>156</v>
      </c>
      <c r="B105" s="11" t="s">
        <v>213</v>
      </c>
      <c r="C105" s="14">
        <f>C107+C108+C109+C110+C111+C112</f>
        <v>80.91999999999999</v>
      </c>
      <c r="D105" s="14">
        <f>D107+D108+D109+D110+D111+D112</f>
        <v>55.39</v>
      </c>
    </row>
    <row r="106" spans="1:4" ht="12.75">
      <c r="A106" s="10"/>
      <c r="B106" s="11" t="s">
        <v>12</v>
      </c>
      <c r="C106" s="13"/>
      <c r="D106" s="13"/>
    </row>
    <row r="107" spans="1:4" ht="25.5">
      <c r="A107" s="10" t="s">
        <v>214</v>
      </c>
      <c r="B107" s="11" t="s">
        <v>40</v>
      </c>
      <c r="C107" s="21">
        <v>40.83</v>
      </c>
      <c r="D107" s="21">
        <v>27.96</v>
      </c>
    </row>
    <row r="108" spans="1:4" ht="25.5">
      <c r="A108" s="3" t="s">
        <v>215</v>
      </c>
      <c r="B108" s="4" t="s">
        <v>41</v>
      </c>
      <c r="C108" s="17">
        <v>13.79</v>
      </c>
      <c r="D108" s="17">
        <v>9.44</v>
      </c>
    </row>
    <row r="109" spans="1:4" ht="25.5">
      <c r="A109" s="15" t="s">
        <v>216</v>
      </c>
      <c r="B109" s="16" t="s">
        <v>42</v>
      </c>
      <c r="C109" s="22"/>
      <c r="D109" s="22"/>
    </row>
    <row r="110" spans="1:4" ht="25.5">
      <c r="A110" s="10" t="s">
        <v>217</v>
      </c>
      <c r="B110" s="11" t="s">
        <v>218</v>
      </c>
      <c r="C110" s="21">
        <v>4.75</v>
      </c>
      <c r="D110" s="21">
        <v>3.25</v>
      </c>
    </row>
    <row r="111" spans="1:4" ht="38.25">
      <c r="A111" s="10" t="s">
        <v>219</v>
      </c>
      <c r="B111" s="11" t="s">
        <v>220</v>
      </c>
      <c r="C111" s="21">
        <v>1.58</v>
      </c>
      <c r="D111" s="21">
        <v>1.08</v>
      </c>
    </row>
    <row r="112" spans="1:4" ht="12.75">
      <c r="A112" s="10" t="s">
        <v>221</v>
      </c>
      <c r="B112" s="11" t="s">
        <v>177</v>
      </c>
      <c r="C112" s="21">
        <v>19.97</v>
      </c>
      <c r="D112" s="21">
        <v>13.66</v>
      </c>
    </row>
    <row r="113" spans="1:4" ht="12.75">
      <c r="A113" s="10" t="s">
        <v>222</v>
      </c>
      <c r="B113" s="11" t="s">
        <v>43</v>
      </c>
      <c r="C113" s="21"/>
      <c r="D113" s="21"/>
    </row>
    <row r="114" spans="1:4" ht="12.75">
      <c r="A114" s="10" t="s">
        <v>131</v>
      </c>
      <c r="B114" s="11" t="s">
        <v>44</v>
      </c>
      <c r="C114" s="25">
        <f>C30/C15</f>
        <v>1.7158499951548822</v>
      </c>
      <c r="D114" s="25">
        <f>D30/D15</f>
        <v>1.7303699509248776</v>
      </c>
    </row>
    <row r="115" spans="1:4" ht="25.5">
      <c r="A115" s="10" t="s">
        <v>132</v>
      </c>
      <c r="B115" s="11" t="s">
        <v>223</v>
      </c>
      <c r="C115" s="13">
        <f>C117+C122+C124</f>
        <v>1365.7</v>
      </c>
      <c r="D115" s="13">
        <f>D117+D122</f>
        <v>869.21</v>
      </c>
    </row>
    <row r="116" spans="1:4" ht="12.75">
      <c r="A116" s="10"/>
      <c r="B116" s="11" t="s">
        <v>12</v>
      </c>
      <c r="C116" s="13"/>
      <c r="D116" s="13"/>
    </row>
    <row r="117" spans="1:4" ht="12.75">
      <c r="A117" s="10" t="s">
        <v>133</v>
      </c>
      <c r="B117" s="11" t="s">
        <v>224</v>
      </c>
      <c r="C117" s="14">
        <f>C119+C121</f>
        <v>869.21</v>
      </c>
      <c r="D117" s="14">
        <f>D119+D121</f>
        <v>869.21</v>
      </c>
    </row>
    <row r="118" spans="1:4" ht="12.75">
      <c r="A118" s="10"/>
      <c r="B118" s="11" t="s">
        <v>12</v>
      </c>
      <c r="C118" s="13"/>
      <c r="D118" s="13"/>
    </row>
    <row r="119" spans="1:4" ht="12.75">
      <c r="A119" s="10" t="s">
        <v>225</v>
      </c>
      <c r="B119" s="11" t="s">
        <v>15</v>
      </c>
      <c r="C119" s="21">
        <v>761.74</v>
      </c>
      <c r="D119" s="21">
        <v>761.74</v>
      </c>
    </row>
    <row r="120" spans="1:4" ht="12.75">
      <c r="A120" s="10" t="s">
        <v>226</v>
      </c>
      <c r="B120" s="11" t="s">
        <v>45</v>
      </c>
      <c r="C120" s="21">
        <v>5.06</v>
      </c>
      <c r="D120" s="21">
        <v>5.06</v>
      </c>
    </row>
    <row r="121" spans="1:4" ht="25.5">
      <c r="A121" s="10" t="s">
        <v>227</v>
      </c>
      <c r="B121" s="11" t="s">
        <v>16</v>
      </c>
      <c r="C121" s="21">
        <v>107.47</v>
      </c>
      <c r="D121" s="21">
        <v>107.47</v>
      </c>
    </row>
    <row r="122" spans="1:4" ht="12.75">
      <c r="A122" s="10" t="s">
        <v>157</v>
      </c>
      <c r="B122" s="11" t="s">
        <v>46</v>
      </c>
      <c r="C122" s="21">
        <v>496.49</v>
      </c>
      <c r="D122" s="21"/>
    </row>
    <row r="123" spans="1:4" ht="12.75">
      <c r="A123" s="10" t="s">
        <v>228</v>
      </c>
      <c r="B123" s="11" t="s">
        <v>47</v>
      </c>
      <c r="C123" s="21"/>
      <c r="D123" s="21"/>
    </row>
    <row r="124" spans="1:4" ht="15.75">
      <c r="A124" s="10" t="s">
        <v>158</v>
      </c>
      <c r="B124" s="11" t="s">
        <v>229</v>
      </c>
      <c r="C124" s="21"/>
      <c r="D124" s="13" t="s">
        <v>139</v>
      </c>
    </row>
    <row r="125" spans="1:4" ht="12.75">
      <c r="A125" s="3" t="s">
        <v>134</v>
      </c>
      <c r="B125" s="4" t="s">
        <v>48</v>
      </c>
      <c r="C125" s="17">
        <v>53.93</v>
      </c>
      <c r="D125" s="6" t="s">
        <v>139</v>
      </c>
    </row>
    <row r="126" spans="1:4" ht="38.25">
      <c r="A126" s="10" t="s">
        <v>135</v>
      </c>
      <c r="B126" s="11" t="s">
        <v>49</v>
      </c>
      <c r="C126" s="21">
        <v>50.56</v>
      </c>
      <c r="D126" s="21">
        <v>50.56</v>
      </c>
    </row>
    <row r="127" spans="1:4" ht="38.25">
      <c r="A127" s="10" t="s">
        <v>136</v>
      </c>
      <c r="B127" s="11" t="s">
        <v>231</v>
      </c>
      <c r="C127" s="14">
        <f>C115-C125+C126-C30</f>
        <v>-231.29999999999995</v>
      </c>
      <c r="D127" s="14">
        <f>D115+D126-D30</f>
        <v>-180.33000000000015</v>
      </c>
    </row>
    <row r="128" spans="1:4" ht="12.75">
      <c r="A128" s="10" t="s">
        <v>137</v>
      </c>
      <c r="B128" s="11" t="s">
        <v>50</v>
      </c>
      <c r="C128" s="12"/>
      <c r="D128" s="12"/>
    </row>
    <row r="129" spans="1:4" ht="12.75">
      <c r="A129" s="10" t="s">
        <v>138</v>
      </c>
      <c r="B129" s="11" t="s">
        <v>51</v>
      </c>
      <c r="C129" s="23">
        <v>26</v>
      </c>
      <c r="D129" s="23">
        <v>17</v>
      </c>
    </row>
    <row r="130" spans="1:4" ht="12.75">
      <c r="A130" s="10" t="s">
        <v>165</v>
      </c>
      <c r="B130" s="11" t="s">
        <v>52</v>
      </c>
      <c r="C130" s="23">
        <v>23</v>
      </c>
      <c r="D130" s="23">
        <v>15</v>
      </c>
    </row>
    <row r="131" spans="1:4" ht="12.75">
      <c r="A131" s="10" t="s">
        <v>166</v>
      </c>
      <c r="B131" s="11" t="s">
        <v>53</v>
      </c>
      <c r="C131" s="23">
        <v>7998</v>
      </c>
      <c r="D131" s="23">
        <v>7846</v>
      </c>
    </row>
    <row r="132" spans="1:4" ht="12.75">
      <c r="A132" s="10" t="s">
        <v>167</v>
      </c>
      <c r="B132" s="11" t="s">
        <v>54</v>
      </c>
      <c r="C132" s="23">
        <v>17936</v>
      </c>
      <c r="D132" s="23">
        <v>17936</v>
      </c>
    </row>
    <row r="133" spans="1:4" ht="12.75">
      <c r="A133" s="10" t="s">
        <v>232</v>
      </c>
      <c r="B133" s="11" t="s">
        <v>55</v>
      </c>
      <c r="C133" s="23">
        <v>212</v>
      </c>
      <c r="D133" s="23">
        <v>212</v>
      </c>
    </row>
    <row r="134" spans="1:4" ht="25.5">
      <c r="A134" s="10" t="s">
        <v>233</v>
      </c>
      <c r="B134" s="11" t="s">
        <v>261</v>
      </c>
      <c r="C134" s="23">
        <v>49.73</v>
      </c>
      <c r="D134" s="23"/>
    </row>
    <row r="135" spans="1:4" ht="13.5" customHeight="1">
      <c r="A135" s="20"/>
      <c r="B135" s="20"/>
      <c r="C135" s="20"/>
      <c r="D135" s="20"/>
    </row>
    <row r="136" spans="1:4" ht="25.5" customHeight="1">
      <c r="A136" s="47" t="s">
        <v>260</v>
      </c>
      <c r="B136" s="48"/>
      <c r="C136" s="48"/>
      <c r="D136" s="48"/>
    </row>
    <row r="137" spans="1:4" s="34" customFormat="1" ht="25.5" customHeight="1">
      <c r="A137" s="47" t="s">
        <v>259</v>
      </c>
      <c r="B137" s="48"/>
      <c r="C137" s="48"/>
      <c r="D137" s="48"/>
    </row>
    <row r="138" spans="1:4" ht="13.5" customHeight="1">
      <c r="A138" s="20"/>
      <c r="B138" s="20"/>
      <c r="C138" s="20"/>
      <c r="D138" s="20"/>
    </row>
    <row r="139" spans="1:14" ht="13.5" customHeight="1">
      <c r="A139" s="43" t="s">
        <v>269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3.5" customHeight="1">
      <c r="A140" s="30"/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 customHeight="1">
      <c r="A141" s="43" t="s">
        <v>270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3.5" customHeight="1">
      <c r="A142" s="33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ht="12.75">
      <c r="A143" s="43" t="s">
        <v>267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ht="13.5" customHeight="1">
      <c r="B144" s="1" t="s">
        <v>268</v>
      </c>
    </row>
    <row r="145" ht="11.25" customHeight="1"/>
    <row r="146" ht="27" customHeight="1"/>
    <row r="147" ht="11.25" customHeight="1"/>
    <row r="148" ht="13.5" customHeight="1"/>
    <row r="149" ht="27" customHeight="1"/>
    <row r="150" ht="27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5" customHeight="1"/>
    <row r="159" ht="13.5" customHeight="1"/>
    <row r="160" ht="13.5" customHeight="1"/>
    <row r="161" ht="3" customHeight="1"/>
    <row r="162" ht="13.5" customHeight="1"/>
    <row r="163" ht="13.5" customHeight="1"/>
    <row r="164" ht="11.25" customHeight="1"/>
    <row r="165" ht="15" customHeight="1"/>
    <row r="166" ht="15" customHeight="1"/>
    <row r="167" ht="13.5" customHeight="1"/>
    <row r="168" ht="27" customHeight="1"/>
    <row r="169" ht="11.25" customHeight="1"/>
    <row r="170" ht="13.5" customHeight="1"/>
    <row r="171" ht="13.5" customHeight="1"/>
    <row r="172" ht="27.7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3" customHeight="1"/>
    <row r="181" ht="13.5" customHeight="1"/>
    <row r="182" ht="11.25" customHeight="1"/>
    <row r="183" ht="27" customHeight="1"/>
    <row r="184" ht="11.2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5.7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5.75" customHeight="1"/>
    <row r="203" ht="13.5" customHeight="1"/>
    <row r="204" ht="13.5" customHeight="1"/>
    <row r="205" ht="27" customHeight="1"/>
    <row r="206" ht="13.5" customHeight="1"/>
    <row r="207" ht="13.5" customHeight="1"/>
    <row r="208" ht="25.5" customHeight="1"/>
    <row r="209" ht="13.5" customHeight="1"/>
    <row r="210" ht="13.5" customHeight="1"/>
    <row r="211" ht="13.5" customHeight="1"/>
    <row r="212" ht="25.5" customHeight="1"/>
    <row r="213" ht="27" customHeight="1"/>
    <row r="214" ht="13.5" customHeight="1"/>
    <row r="215" ht="11.25" customHeight="1"/>
    <row r="216" ht="13.5" customHeight="1"/>
    <row r="217" ht="11.25" customHeight="1"/>
    <row r="218" ht="27" customHeight="1"/>
    <row r="219" ht="11.25" customHeight="1"/>
    <row r="220" ht="27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27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27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3" customHeight="1"/>
    <row r="253" ht="13.5" customHeight="1"/>
    <row r="254" ht="11.25" customHeight="1"/>
    <row r="255" ht="27" customHeight="1"/>
    <row r="256" ht="11.25" customHeight="1"/>
    <row r="257" ht="13.5" customHeight="1"/>
    <row r="258" ht="13.5" customHeight="1"/>
    <row r="259" ht="27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27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27" customHeight="1"/>
    <row r="286" ht="27" customHeight="1"/>
    <row r="287" ht="13.5" customHeight="1"/>
    <row r="288" ht="3" customHeight="1"/>
    <row r="289" ht="13.5" customHeight="1"/>
    <row r="290" ht="11.25" customHeight="1"/>
    <row r="291" ht="27" customHeight="1"/>
    <row r="292" ht="11.25" customHeight="1"/>
    <row r="293" ht="13.5" customHeight="1"/>
    <row r="294" ht="13.5" customHeight="1"/>
    <row r="295" ht="13.5" customHeight="1"/>
    <row r="296" ht="13.5" customHeight="1"/>
    <row r="297" ht="13.5" customHeight="1"/>
    <row r="298" ht="27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5.7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5.75" customHeight="1"/>
    <row r="322" ht="13.5" customHeight="1"/>
    <row r="323" ht="13.5" customHeight="1"/>
    <row r="324" ht="27" customHeight="1"/>
    <row r="325" ht="11.25" customHeight="1"/>
    <row r="326" ht="13.5" customHeight="1"/>
    <row r="327" ht="11.25" customHeight="1"/>
    <row r="328" ht="27" customHeight="1"/>
    <row r="329" ht="11.25" customHeight="1"/>
    <row r="330" ht="27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27.75" customHeight="1"/>
    <row r="339" ht="13.5" customHeight="1"/>
    <row r="340" ht="13.5" customHeight="1"/>
    <row r="341" ht="3" customHeight="1"/>
    <row r="342" ht="13.5" customHeight="1"/>
    <row r="343" ht="13.5" customHeight="1"/>
    <row r="344" ht="13.5" customHeight="1"/>
    <row r="345" ht="13.5" customHeight="1"/>
    <row r="346" ht="13.5" customHeight="1"/>
    <row r="347" ht="11.25" customHeight="1"/>
    <row r="348" ht="27" customHeight="1"/>
    <row r="349" ht="11.2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27" customHeight="1"/>
    <row r="358" ht="13.5" customHeight="1"/>
    <row r="359" ht="37.5" customHeight="1"/>
    <row r="360" ht="3" customHeight="1"/>
    <row r="361" ht="13.5" customHeight="1"/>
    <row r="362" ht="11.25" customHeight="1"/>
    <row r="363" ht="27" customHeight="1"/>
    <row r="364" ht="11.25" customHeight="1"/>
    <row r="365" ht="13.5" customHeight="1"/>
    <row r="366" ht="27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5.75" customHeight="1"/>
    <row r="379" ht="13.5" customHeight="1"/>
    <row r="380" ht="15.7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5.75" customHeight="1"/>
    <row r="388" ht="13.5" customHeight="1"/>
    <row r="389" ht="15.75" customHeight="1"/>
    <row r="390" ht="27" customHeight="1"/>
    <row r="391" ht="27" customHeight="1"/>
    <row r="392" ht="13.5" customHeight="1"/>
    <row r="393" ht="27" customHeight="1"/>
    <row r="394" ht="11.25" customHeight="1"/>
    <row r="395" ht="11.25" customHeight="1"/>
    <row r="396" ht="13.5" customHeight="1"/>
    <row r="397" ht="11.25" customHeight="1"/>
    <row r="398" ht="27" customHeight="1"/>
    <row r="399" ht="11.25" customHeight="1"/>
    <row r="400" ht="13.5" customHeight="1"/>
    <row r="401" ht="13.5" customHeight="1"/>
    <row r="402" ht="13.5" customHeight="1"/>
    <row r="403" ht="13.5" customHeight="1"/>
    <row r="404" ht="13.5" customHeight="1"/>
    <row r="405" ht="27" customHeight="1"/>
    <row r="406" ht="13.5" customHeight="1"/>
    <row r="407" ht="13.5" customHeight="1"/>
    <row r="408" ht="13.5" customHeight="1"/>
    <row r="409" ht="27" customHeight="1"/>
    <row r="410" ht="37.5" customHeight="1"/>
    <row r="411" ht="13.5" customHeight="1"/>
    <row r="412" ht="27" customHeight="1"/>
    <row r="413" ht="13.5" customHeight="1"/>
    <row r="414" ht="64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27" customHeight="1"/>
    <row r="424" ht="13.5" customHeight="1"/>
    <row r="425" ht="13.5" customHeight="1"/>
    <row r="426" ht="13.5" customHeight="1"/>
    <row r="427" ht="11.25" customHeight="1"/>
    <row r="428" ht="27" customHeight="1"/>
    <row r="429" ht="11.2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27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27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3" customHeight="1"/>
    <row r="464" ht="12" customHeight="1"/>
    <row r="465" ht="9.75" customHeight="1"/>
    <row r="466" ht="27" customHeight="1"/>
    <row r="467" ht="11.25" customHeight="1"/>
    <row r="468" ht="13.5" customHeight="1"/>
    <row r="469" ht="13.5" customHeight="1"/>
    <row r="470" ht="13.5" customHeight="1"/>
    <row r="471" ht="13.5" customHeight="1"/>
    <row r="472" ht="13.5" customHeight="1"/>
    <row r="473" ht="27" customHeight="1"/>
    <row r="474" ht="27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27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5.75" customHeight="1"/>
    <row r="495" ht="13.5" customHeight="1"/>
    <row r="496" ht="15.75" customHeight="1"/>
    <row r="497" ht="13.5" customHeight="1"/>
    <row r="498" ht="13.5" customHeight="1"/>
    <row r="499" ht="13.5" customHeight="1"/>
    <row r="500" ht="3" customHeight="1"/>
    <row r="501" ht="13.5" customHeight="1"/>
    <row r="502" ht="11.25" customHeight="1"/>
    <row r="503" ht="27" customHeight="1"/>
    <row r="504" ht="11.25" customHeight="1"/>
    <row r="505" ht="13.5" customHeight="1"/>
    <row r="506" ht="13.5" customHeight="1"/>
    <row r="507" ht="13.5" customHeight="1"/>
    <row r="508" ht="13.5" customHeight="1"/>
    <row r="509" ht="15.75" customHeight="1"/>
    <row r="510" ht="13.5" customHeight="1"/>
    <row r="511" ht="15.75" customHeight="1"/>
    <row r="512" ht="37.5" customHeight="1"/>
    <row r="513" ht="27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27" customHeight="1"/>
    <row r="522" ht="13.5" customHeight="1"/>
    <row r="523" ht="13.5" customHeight="1"/>
    <row r="524" ht="3" customHeight="1"/>
    <row r="525" ht="13.5" customHeight="1"/>
    <row r="526" ht="13.5" customHeight="1"/>
    <row r="527" ht="11.25" customHeight="1"/>
    <row r="528" ht="13.5" customHeight="1"/>
    <row r="529" ht="13.5" customHeight="1"/>
    <row r="530" ht="11.25" customHeight="1"/>
    <row r="531" ht="27" customHeight="1"/>
    <row r="532" ht="11.25" customHeight="1"/>
    <row r="533" ht="13.5" customHeight="1"/>
    <row r="534" ht="13.5" customHeight="1"/>
    <row r="535" ht="13.5" customHeight="1"/>
    <row r="536" ht="13.5" customHeight="1"/>
    <row r="537" ht="3" customHeight="1"/>
    <row r="538" ht="13.5" customHeight="1"/>
    <row r="539" ht="11.25" customHeight="1"/>
    <row r="540" ht="27" customHeight="1"/>
    <row r="541" ht="11.25" customHeight="1"/>
    <row r="542" ht="13.5" customHeight="1"/>
    <row r="543" ht="13.5" customHeight="1"/>
    <row r="544" ht="13.5" customHeight="1"/>
    <row r="545" ht="13.5" customHeight="1"/>
    <row r="546" ht="27" customHeight="1"/>
    <row r="547" ht="27" customHeight="1"/>
    <row r="548" ht="13.5" customHeight="1"/>
    <row r="549" ht="13.5" customHeight="1"/>
    <row r="550" ht="13.5" customHeight="1"/>
    <row r="551" ht="13.5" customHeight="1"/>
    <row r="552" ht="13.5" customHeight="1"/>
    <row r="553" ht="27" customHeight="1"/>
    <row r="554" ht="27" customHeight="1"/>
    <row r="555" ht="13.5" customHeight="1"/>
    <row r="556" ht="13.5" customHeight="1"/>
    <row r="557" ht="13.5" customHeight="1"/>
    <row r="558" ht="13.5" customHeight="1"/>
    <row r="559" ht="13.5" customHeight="1"/>
    <row r="560" ht="27" customHeight="1"/>
    <row r="561" ht="13.5" customHeight="1"/>
    <row r="562" ht="13.5" customHeight="1"/>
    <row r="563" ht="13.5" customHeight="1"/>
    <row r="564" ht="39.75" customHeight="1"/>
    <row r="565" ht="13.5" customHeight="1"/>
    <row r="566" ht="13.5" customHeight="1"/>
    <row r="567" ht="13.5" customHeight="1"/>
    <row r="568" ht="13.5" customHeight="1"/>
    <row r="569" ht="13.5" customHeight="1"/>
    <row r="570" ht="3" customHeight="1"/>
    <row r="571" ht="13.5" customHeight="1"/>
    <row r="572" ht="11.25" customHeight="1"/>
    <row r="573" ht="27" customHeight="1"/>
    <row r="574" ht="11.2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27" customHeight="1"/>
    <row r="584" ht="27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27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3" customHeight="1"/>
    <row r="608" ht="13.5" customHeight="1"/>
    <row r="609" ht="11.25" customHeight="1"/>
    <row r="610" ht="27" customHeight="1"/>
    <row r="611" ht="11.25" customHeight="1"/>
    <row r="612" ht="13.5" customHeight="1"/>
    <row r="613" ht="13.5" customHeight="1"/>
    <row r="614" ht="13.5" customHeight="1"/>
    <row r="615" ht="27" customHeight="1"/>
    <row r="616" ht="27" customHeight="1"/>
    <row r="617" ht="13.5" customHeight="1"/>
    <row r="618" ht="13.5" customHeight="1"/>
    <row r="619" ht="13.5" customHeight="1"/>
    <row r="620" ht="13.5" customHeight="1"/>
    <row r="621" ht="13.5" customHeight="1"/>
    <row r="622" ht="27" customHeight="1"/>
    <row r="623" ht="27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27" customHeight="1"/>
    <row r="636" ht="27" customHeight="1"/>
    <row r="637" ht="27" customHeight="1"/>
    <row r="638" ht="13.5" customHeight="1"/>
    <row r="639" ht="13.5" customHeight="1"/>
    <row r="640" ht="3" customHeight="1"/>
    <row r="641" ht="13.5" customHeight="1"/>
    <row r="642" ht="11.25" customHeight="1"/>
    <row r="643" ht="27" customHeight="1"/>
    <row r="644" ht="11.25" customHeight="1"/>
    <row r="645" ht="13.5" customHeight="1"/>
    <row r="646" ht="13.5" customHeight="1"/>
    <row r="647" ht="13.5" customHeight="1"/>
    <row r="648" ht="13.5" customHeight="1"/>
    <row r="649" ht="11.25" customHeight="1"/>
    <row r="650" ht="13.5" customHeight="1"/>
    <row r="651" ht="13.5" customHeight="1"/>
    <row r="652" ht="11.25" customHeight="1"/>
    <row r="653" ht="27" customHeight="1"/>
    <row r="654" ht="11.2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27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27" customHeight="1"/>
    <row r="673" ht="13.5" customHeight="1"/>
    <row r="674" ht="13.5" customHeight="1"/>
    <row r="675" ht="13.5" customHeight="1"/>
    <row r="676" ht="13.5" customHeight="1"/>
    <row r="677" ht="11.25" customHeight="1"/>
    <row r="678" ht="13.5" customHeight="1"/>
    <row r="679" ht="11.25" customHeight="1"/>
    <row r="680" ht="27" customHeight="1"/>
    <row r="681" ht="11.25" customHeight="1"/>
    <row r="682" ht="13.5" customHeight="1"/>
    <row r="683" ht="27" customHeight="1"/>
    <row r="684" ht="13.5" customHeight="1"/>
    <row r="685" ht="27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27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27" customHeight="1"/>
    <row r="708" ht="13.5" customHeight="1"/>
    <row r="709" ht="13.5" customHeight="1"/>
    <row r="710" ht="13.5" customHeight="1"/>
    <row r="711" ht="13.5" customHeight="1"/>
    <row r="712" ht="13.5" customHeight="1"/>
    <row r="713" ht="3" customHeight="1"/>
    <row r="714" ht="13.5" customHeight="1"/>
    <row r="715" ht="11.25" customHeight="1"/>
    <row r="716" ht="27" customHeight="1"/>
    <row r="717" ht="11.2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27" customHeight="1"/>
    <row r="746" ht="13.5" customHeight="1"/>
    <row r="747" ht="13.5" customHeight="1"/>
    <row r="748" ht="13.5" customHeight="1"/>
    <row r="749" ht="27" customHeight="1"/>
    <row r="750" ht="11.25" customHeight="1"/>
    <row r="751" ht="13.5" customHeight="1"/>
    <row r="752" ht="11.25" customHeight="1"/>
    <row r="753" ht="27" customHeight="1"/>
    <row r="754" ht="11.25" customHeight="1"/>
    <row r="755" ht="27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27" customHeight="1"/>
    <row r="765" ht="27" customHeight="1"/>
    <row r="766" ht="27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1.25" customHeight="1"/>
    <row r="774" ht="13.5" customHeight="1"/>
    <row r="775" ht="30" customHeight="1"/>
    <row r="776" ht="11.25" customHeight="1"/>
    <row r="777" ht="27" customHeight="1"/>
    <row r="778" ht="11.25" customHeight="1"/>
    <row r="779" ht="13.5" customHeight="1"/>
    <row r="780" ht="27.75" customHeight="1"/>
    <row r="781" ht="13.5" customHeight="1"/>
    <row r="782" ht="11.25" customHeight="1"/>
    <row r="783" ht="11.25" customHeight="1"/>
    <row r="784" ht="13.5" customHeight="1"/>
    <row r="785" ht="11.25" customHeight="1"/>
    <row r="786" ht="27" customHeight="1"/>
    <row r="787" ht="11.2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5.75" customHeight="1"/>
    <row r="804" ht="13.5" customHeight="1"/>
    <row r="805" ht="13.5" customHeight="1"/>
    <row r="806" ht="13.5" customHeight="1"/>
    <row r="807" ht="27.7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3" customHeight="1"/>
    <row r="822" ht="13.5" customHeight="1"/>
    <row r="823" ht="11.25" customHeight="1"/>
    <row r="824" ht="27" customHeight="1"/>
    <row r="825" ht="11.25" customHeight="1"/>
    <row r="826" ht="13.5" customHeight="1"/>
    <row r="827" ht="13.5" customHeight="1"/>
    <row r="828" ht="13.5" customHeight="1"/>
    <row r="829" ht="15.75" customHeight="1"/>
    <row r="830" ht="13.5" customHeight="1"/>
    <row r="831" ht="13.5" customHeight="1"/>
    <row r="832" ht="27" customHeight="1"/>
    <row r="833" ht="13.5" customHeight="1"/>
    <row r="834" ht="13.5" customHeight="1"/>
    <row r="835" ht="27" customHeight="1"/>
    <row r="836" ht="13.5" customHeight="1"/>
    <row r="837" ht="13.5" customHeight="1"/>
    <row r="838" ht="13.5" customHeight="1"/>
    <row r="839" ht="13.5" customHeight="1"/>
    <row r="840" ht="27" customHeight="1"/>
    <row r="841" ht="13.5" customHeight="1"/>
    <row r="842" ht="27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3" customHeight="1"/>
    <row r="858" ht="13.5" customHeight="1"/>
    <row r="859" ht="11.25" customHeight="1"/>
    <row r="860" ht="27" customHeight="1"/>
    <row r="861" ht="11.25" customHeight="1"/>
    <row r="862" ht="13.5" customHeight="1"/>
    <row r="863" ht="27" customHeight="1"/>
    <row r="864" ht="27.7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27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27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3" customHeight="1"/>
    <row r="894" ht="13.5" customHeight="1"/>
    <row r="895" ht="11.25" customHeight="1"/>
    <row r="896" ht="27" customHeight="1"/>
    <row r="897" ht="11.25" customHeight="1"/>
    <row r="898" ht="13.5" customHeight="1"/>
    <row r="899" ht="13.5" customHeight="1"/>
    <row r="900" ht="13.5" customHeight="1"/>
    <row r="901" ht="13.5" customHeight="1"/>
    <row r="902" ht="27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27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27" customHeight="1"/>
    <row r="930" ht="3" customHeight="1"/>
    <row r="931" ht="13.5" customHeight="1"/>
    <row r="932" ht="11.25" customHeight="1"/>
    <row r="933" ht="27" customHeight="1"/>
    <row r="934" ht="11.25" customHeight="1"/>
    <row r="935" ht="27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27" customHeight="1"/>
    <row r="943" ht="27" customHeight="1"/>
    <row r="944" ht="13.5" customHeight="1"/>
    <row r="945" ht="27" customHeight="1"/>
    <row r="946" ht="27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5.75" customHeight="1"/>
    <row r="957" ht="13.5" customHeight="1"/>
    <row r="958" ht="27" customHeight="1"/>
    <row r="959" ht="27" customHeight="1"/>
    <row r="960" ht="13.5" customHeight="1"/>
    <row r="961" ht="13.5" customHeight="1"/>
    <row r="962" ht="13.5" customHeight="1"/>
    <row r="963" ht="3" customHeight="1"/>
    <row r="964" ht="13.5" customHeight="1"/>
    <row r="965" ht="11.25" customHeight="1"/>
    <row r="966" ht="27" customHeight="1"/>
    <row r="967" ht="11.2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27" customHeight="1"/>
    <row r="977" ht="13.5" customHeight="1"/>
    <row r="978" ht="3" customHeight="1"/>
    <row r="979" ht="13.5" customHeight="1"/>
    <row r="980" ht="13.5" customHeight="1"/>
    <row r="981" ht="13.5" customHeight="1"/>
    <row r="982" ht="13.5" customHeight="1"/>
    <row r="983" ht="11.25" customHeight="1"/>
    <row r="984" ht="13.5" customHeight="1"/>
    <row r="985" ht="27.75" customHeight="1"/>
    <row r="986" ht="11.25" customHeight="1"/>
    <row r="987" ht="27" customHeight="1"/>
    <row r="988" ht="11.25" customHeight="1"/>
    <row r="989" ht="13.5" customHeight="1"/>
    <row r="990" ht="27" customHeight="1"/>
    <row r="991" ht="27" customHeight="1"/>
    <row r="992" ht="13.5" customHeight="1"/>
    <row r="993" ht="13.5" customHeight="1"/>
    <row r="994" ht="13.5" customHeight="1"/>
    <row r="995" ht="13.5" customHeight="1"/>
    <row r="996" ht="27" customHeight="1"/>
    <row r="997" ht="13.5" customHeight="1"/>
    <row r="998" ht="11.25" customHeight="1"/>
    <row r="999" ht="13.5" customHeight="1"/>
    <row r="1000" ht="11.25" customHeight="1"/>
    <row r="1001" ht="27" customHeight="1"/>
    <row r="1002" ht="11.25" customHeight="1"/>
    <row r="1003" ht="13.5" customHeight="1"/>
    <row r="1004" ht="13.5" customHeight="1"/>
    <row r="1005" ht="13.5" customHeight="1"/>
    <row r="1006" ht="27" customHeight="1"/>
    <row r="1007" ht="13.5" customHeight="1"/>
    <row r="1008" ht="27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27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3" customHeight="1"/>
    <row r="1036" ht="13.5" customHeight="1"/>
    <row r="1037" ht="11.25" customHeight="1"/>
    <row r="1038" ht="27" customHeight="1"/>
    <row r="1039" ht="11.2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27" customHeight="1"/>
    <row r="1051" ht="13.5" customHeight="1"/>
    <row r="1052" ht="13.5" customHeight="1"/>
    <row r="1053" ht="27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27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3" customHeight="1"/>
    <row r="1073" ht="13.5" customHeight="1"/>
    <row r="1074" ht="11.25" customHeight="1"/>
    <row r="1075" ht="27" customHeight="1"/>
    <row r="1076" ht="11.2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27" customHeight="1"/>
    <row r="1084" ht="27" customHeight="1"/>
    <row r="1085" ht="13.5" customHeight="1"/>
    <row r="1086" ht="13.5" customHeight="1"/>
    <row r="1087" ht="13.5" customHeight="1"/>
    <row r="1088" ht="13.5" customHeight="1"/>
    <row r="1089" ht="13.5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13.5" customHeight="1"/>
    <row r="1097" ht="13.5" customHeight="1"/>
    <row r="1098" ht="13.5" customHeight="1"/>
    <row r="1099" ht="13.5" customHeight="1"/>
    <row r="1100" ht="27" customHeight="1"/>
    <row r="1101" ht="27" customHeight="1"/>
    <row r="1102" ht="11.25" customHeight="1"/>
    <row r="1103" ht="13.5" customHeight="1"/>
    <row r="1104" ht="11.25" customHeight="1"/>
    <row r="1105" ht="27" customHeight="1"/>
    <row r="1106" ht="11.2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1.25" customHeight="1"/>
    <row r="1113" ht="13.5" customHeight="1"/>
    <row r="1114" ht="27.75" customHeight="1"/>
    <row r="1115" ht="11.25" customHeight="1"/>
    <row r="1116" ht="27" customHeight="1"/>
    <row r="1117" ht="11.2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27" customHeight="1"/>
    <row r="1128" ht="13.5" customHeight="1"/>
    <row r="1129" ht="27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3" customHeight="1"/>
    <row r="1139" ht="13.5" customHeight="1"/>
    <row r="1140" ht="9.75" customHeight="1"/>
    <row r="1141" ht="27" customHeight="1"/>
    <row r="1142" ht="11.2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3" customHeight="1"/>
    <row r="1179" ht="13.5" customHeight="1"/>
    <row r="1180" ht="11.25" customHeight="1"/>
    <row r="1181" ht="27" customHeight="1"/>
    <row r="1182" ht="11.2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1.25" customHeight="1"/>
    <row r="1199" ht="13.5" customHeight="1"/>
    <row r="1200" ht="27.75" customHeight="1"/>
    <row r="1201" ht="11.25" customHeight="1"/>
    <row r="1202" ht="199.5" customHeight="1"/>
    <row r="1203" ht="11.25" customHeight="1"/>
    <row r="1204" ht="13.5" customHeight="1"/>
    <row r="1205" ht="3" customHeight="1"/>
    <row r="1206" ht="13.5" customHeight="1"/>
    <row r="1207" ht="11.25" customHeight="1"/>
    <row r="1208" ht="13.5" customHeight="1"/>
    <row r="1209" ht="78" customHeight="1"/>
    <row r="1210" ht="13.5" customHeight="1"/>
    <row r="1211" ht="13.5" customHeight="1"/>
    <row r="1212" ht="13.5" customHeight="1"/>
    <row r="1213" ht="64.5" customHeight="1"/>
    <row r="1214" ht="64.5" customHeight="1"/>
    <row r="1215" ht="13.5" customHeight="1"/>
    <row r="1216" ht="13.5" customHeight="1"/>
    <row r="1217" ht="13.5" customHeight="1"/>
    <row r="1218" ht="13.5" customHeight="1"/>
    <row r="1219" ht="27" customHeight="1"/>
    <row r="1220" ht="27" customHeight="1"/>
    <row r="1221" ht="52.5" customHeight="1"/>
    <row r="1222" ht="13.5" customHeight="1"/>
    <row r="1223" ht="27" customHeight="1"/>
    <row r="1224" ht="12.75" customHeight="1"/>
    <row r="1225" ht="12.75" customHeight="1"/>
    <row r="1226" ht="12.75" customHeight="1"/>
    <row r="1227" ht="12.75" customHeight="1"/>
    <row r="1228" ht="3" customHeight="1"/>
    <row r="1229" ht="13.5" customHeight="1"/>
    <row r="1230" ht="11.25" customHeight="1"/>
    <row r="1231" ht="11.25" customHeight="1"/>
    <row r="1232" ht="12.75" customHeight="1"/>
    <row r="1233" ht="27" customHeight="1"/>
    <row r="1234" ht="13.5" customHeight="1"/>
    <row r="1235" ht="27" customHeight="1"/>
    <row r="1236" ht="27" customHeight="1"/>
    <row r="1237" ht="13.5" customHeight="1"/>
    <row r="1238" ht="13.5" customHeight="1"/>
    <row r="1239" ht="39" customHeight="1"/>
    <row r="1240" ht="13.5" customHeight="1"/>
    <row r="1241" ht="27" customHeight="1"/>
    <row r="1242" ht="13.5" customHeight="1"/>
    <row r="1243" ht="27" customHeight="1"/>
    <row r="1244" ht="27" customHeight="1"/>
    <row r="1245" ht="27" customHeight="1"/>
    <row r="1246" ht="12.75" customHeight="1"/>
    <row r="1247" ht="12.75" customHeight="1"/>
    <row r="1248" ht="27" customHeight="1"/>
    <row r="1249" ht="12.75" customHeight="1"/>
    <row r="1250" ht="64.5" customHeight="1"/>
    <row r="1251" ht="54.75" customHeight="1"/>
    <row r="1252" ht="11.25" customHeight="1"/>
    <row r="1253" ht="13.5" customHeight="1"/>
    <row r="1254" ht="11.25" customHeight="1"/>
    <row r="1255" ht="11.25" customHeight="1"/>
    <row r="1256" ht="66.75" customHeight="1"/>
    <row r="1257" ht="66.75" customHeight="1"/>
    <row r="1258" ht="54.75" customHeight="1"/>
    <row r="1259" ht="13.5" customHeight="1"/>
    <row r="1260" ht="27" customHeight="1"/>
    <row r="1261" ht="37.5" customHeight="1"/>
    <row r="1262" ht="27" customHeight="1"/>
    <row r="1263" ht="15" customHeight="1"/>
    <row r="1264" ht="15" customHeight="1"/>
    <row r="1265" ht="27" customHeight="1"/>
    <row r="1266" ht="27" customHeight="1"/>
    <row r="1267" ht="15" customHeight="1"/>
    <row r="1268" ht="27" customHeight="1"/>
    <row r="1269" ht="1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3.5" customHeight="1"/>
    <row r="1278" ht="27.75" customHeight="1"/>
    <row r="1279" ht="11.25" customHeight="1"/>
    <row r="1280" ht="15.75" customHeight="1"/>
    <row r="1281" ht="54.75" customHeight="1"/>
    <row r="1282" ht="11.25" customHeight="1"/>
    <row r="1283" ht="37.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37.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27" customHeight="1"/>
    <row r="1306" ht="11.25" customHeight="1"/>
  </sheetData>
  <sheetProtection/>
  <mergeCells count="11">
    <mergeCell ref="A141:N141"/>
    <mergeCell ref="A143:N143"/>
    <mergeCell ref="A136:D136"/>
    <mergeCell ref="A137:D137"/>
    <mergeCell ref="A1:B1"/>
    <mergeCell ref="A3:A4"/>
    <mergeCell ref="B3:B4"/>
    <mergeCell ref="C3:D3"/>
    <mergeCell ref="A2:D2"/>
    <mergeCell ref="A139:N139"/>
    <mergeCell ref="E3:F3"/>
  </mergeCells>
  <printOptions horizontalCentered="1"/>
  <pageMargins left="0.5905511811023623" right="0.1968503937007874" top="0.1968503937007874" bottom="0.1968503937007874" header="0" footer="0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6"/>
  <sheetViews>
    <sheetView tabSelected="1" view="pageBreakPreview" zoomScale="110" zoomScaleSheetLayoutView="110" zoomScalePageLayoutView="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96" sqref="G96"/>
    </sheetView>
  </sheetViews>
  <sheetFormatPr defaultColWidth="8.8515625" defaultRowHeight="12.75"/>
  <cols>
    <col min="1" max="1" width="10.7109375" style="2" customWidth="1"/>
    <col min="2" max="2" width="60.7109375" style="2" customWidth="1"/>
    <col min="3" max="4" width="16.28125" style="2" customWidth="1"/>
    <col min="5" max="16384" width="8.8515625" style="2" customWidth="1"/>
  </cols>
  <sheetData>
    <row r="1" spans="1:2" ht="12.75">
      <c r="A1" s="51" t="s">
        <v>2</v>
      </c>
      <c r="B1" s="51"/>
    </row>
    <row r="2" spans="1:4" ht="12.75">
      <c r="A2" s="41" t="s">
        <v>140</v>
      </c>
      <c r="B2" s="41"/>
      <c r="C2" s="42"/>
      <c r="D2" s="42"/>
    </row>
    <row r="3" spans="1:4" ht="27.75" customHeight="1">
      <c r="A3" s="37" t="s">
        <v>7</v>
      </c>
      <c r="B3" s="37" t="s">
        <v>4</v>
      </c>
      <c r="C3" s="39" t="str">
        <f>вода!C3</f>
        <v>Островецкое РУП ЖКХ</v>
      </c>
      <c r="D3" s="40"/>
    </row>
    <row r="4" spans="1:4" ht="12.75">
      <c r="A4" s="38"/>
      <c r="B4" s="38"/>
      <c r="C4" s="8" t="s">
        <v>142</v>
      </c>
      <c r="D4" s="8" t="s">
        <v>141</v>
      </c>
    </row>
    <row r="5" spans="1:4" ht="12.75">
      <c r="A5" s="8" t="s">
        <v>1</v>
      </c>
      <c r="B5" s="8" t="s">
        <v>5</v>
      </c>
      <c r="C5" s="8">
        <v>1</v>
      </c>
      <c r="D5" s="8">
        <v>2</v>
      </c>
    </row>
    <row r="6" spans="1:4" ht="12.75">
      <c r="A6" s="3" t="s">
        <v>56</v>
      </c>
      <c r="B6" s="4" t="s">
        <v>9</v>
      </c>
      <c r="C6" s="5" t="s">
        <v>139</v>
      </c>
      <c r="D6" s="5" t="s">
        <v>139</v>
      </c>
    </row>
    <row r="7" spans="1:4" ht="12.75">
      <c r="A7" s="3" t="s">
        <v>57</v>
      </c>
      <c r="B7" s="4" t="s">
        <v>234</v>
      </c>
      <c r="C7" s="26">
        <v>737.95</v>
      </c>
      <c r="D7" s="6" t="s">
        <v>139</v>
      </c>
    </row>
    <row r="8" spans="1:4" ht="25.5">
      <c r="A8" s="3" t="s">
        <v>58</v>
      </c>
      <c r="B8" s="4" t="s">
        <v>274</v>
      </c>
      <c r="C8" s="7">
        <f>C10+C20+C21</f>
        <v>730.62</v>
      </c>
      <c r="D8" s="7">
        <f>D10</f>
        <v>478.52</v>
      </c>
    </row>
    <row r="9" spans="1:4" ht="12.75">
      <c r="A9" s="3"/>
      <c r="B9" s="4" t="s">
        <v>12</v>
      </c>
      <c r="C9" s="6"/>
      <c r="D9" s="6"/>
    </row>
    <row r="10" spans="1:4" ht="12.75">
      <c r="A10" s="3" t="s">
        <v>148</v>
      </c>
      <c r="B10" s="4" t="s">
        <v>235</v>
      </c>
      <c r="C10" s="27">
        <f>C12+C16</f>
        <v>478.52</v>
      </c>
      <c r="D10" s="27">
        <f>D12+D16</f>
        <v>478.52</v>
      </c>
    </row>
    <row r="11" spans="1:4" ht="12.75">
      <c r="A11" s="3"/>
      <c r="B11" s="4" t="s">
        <v>12</v>
      </c>
      <c r="C11" s="17"/>
      <c r="D11" s="6"/>
    </row>
    <row r="12" spans="1:4" ht="25.5">
      <c r="A12" s="3" t="s">
        <v>152</v>
      </c>
      <c r="B12" s="4" t="s">
        <v>236</v>
      </c>
      <c r="C12" s="27">
        <f>C14+C15</f>
        <v>270.55</v>
      </c>
      <c r="D12" s="27">
        <f>D14+D15</f>
        <v>270.55</v>
      </c>
    </row>
    <row r="13" spans="1:4" ht="12.75">
      <c r="A13" s="3"/>
      <c r="B13" s="4" t="s">
        <v>12</v>
      </c>
      <c r="C13" s="17"/>
      <c r="D13" s="6"/>
    </row>
    <row r="14" spans="1:4" ht="12.75">
      <c r="A14" s="3" t="s">
        <v>159</v>
      </c>
      <c r="B14" s="4" t="s">
        <v>15</v>
      </c>
      <c r="C14" s="17">
        <v>261.85</v>
      </c>
      <c r="D14" s="6">
        <v>261.85</v>
      </c>
    </row>
    <row r="15" spans="1:4" ht="25.5">
      <c r="A15" s="3" t="s">
        <v>160</v>
      </c>
      <c r="B15" s="4" t="s">
        <v>16</v>
      </c>
      <c r="C15" s="17">
        <v>8.7</v>
      </c>
      <c r="D15" s="6">
        <v>8.7</v>
      </c>
    </row>
    <row r="16" spans="1:4" ht="25.5">
      <c r="A16" s="3" t="s">
        <v>153</v>
      </c>
      <c r="B16" s="4" t="s">
        <v>237</v>
      </c>
      <c r="C16" s="27">
        <f>C18+C19</f>
        <v>207.96999999999997</v>
      </c>
      <c r="D16" s="27">
        <f>D18+D19</f>
        <v>207.96999999999997</v>
      </c>
    </row>
    <row r="17" spans="1:4" ht="12.75">
      <c r="A17" s="3"/>
      <c r="B17" s="4" t="s">
        <v>12</v>
      </c>
      <c r="C17" s="17"/>
      <c r="D17" s="6"/>
    </row>
    <row r="18" spans="1:4" ht="12.75">
      <c r="A18" s="3" t="s">
        <v>161</v>
      </c>
      <c r="B18" s="4" t="s">
        <v>15</v>
      </c>
      <c r="C18" s="17">
        <v>162.17</v>
      </c>
      <c r="D18" s="6">
        <v>162.17</v>
      </c>
    </row>
    <row r="19" spans="1:4" ht="25.5">
      <c r="A19" s="3" t="s">
        <v>162</v>
      </c>
      <c r="B19" s="4" t="s">
        <v>16</v>
      </c>
      <c r="C19" s="17">
        <v>45.8</v>
      </c>
      <c r="D19" s="6">
        <v>45.8</v>
      </c>
    </row>
    <row r="20" spans="1:4" ht="15.75">
      <c r="A20" s="3" t="s">
        <v>149</v>
      </c>
      <c r="B20" s="4" t="s">
        <v>264</v>
      </c>
      <c r="C20" s="17"/>
      <c r="D20" s="6" t="s">
        <v>139</v>
      </c>
    </row>
    <row r="21" spans="1:4" ht="12.75">
      <c r="A21" s="3" t="s">
        <v>163</v>
      </c>
      <c r="B21" s="4" t="s">
        <v>143</v>
      </c>
      <c r="C21" s="17">
        <v>252.1</v>
      </c>
      <c r="D21" s="6" t="s">
        <v>139</v>
      </c>
    </row>
    <row r="22" spans="1:4" ht="12.75">
      <c r="A22" s="3" t="s">
        <v>164</v>
      </c>
      <c r="B22" s="4" t="s">
        <v>144</v>
      </c>
      <c r="C22" s="17">
        <v>149.49</v>
      </c>
      <c r="D22" s="6" t="s">
        <v>139</v>
      </c>
    </row>
    <row r="23" spans="1:4" ht="38.25">
      <c r="A23" s="3" t="s">
        <v>76</v>
      </c>
      <c r="B23" s="4" t="s">
        <v>238</v>
      </c>
      <c r="C23" s="7">
        <f>C24+C34+C44+C54+C56+C65+C55+C75+C76</f>
        <v>1126.1600000000003</v>
      </c>
      <c r="D23" s="7">
        <f>D24+D34+D44+D54+D56+D65+D55+D75+D76</f>
        <v>740.89</v>
      </c>
    </row>
    <row r="24" spans="1:4" ht="25.5">
      <c r="A24" s="3" t="s">
        <v>77</v>
      </c>
      <c r="B24" s="4" t="s">
        <v>239</v>
      </c>
      <c r="C24" s="7">
        <f>C26+C27+C28+C29+C30+C31+C33</f>
        <v>140.57000000000002</v>
      </c>
      <c r="D24" s="7">
        <f>D26+D27+D28+D29+D30+D31+D33</f>
        <v>92.05999999999999</v>
      </c>
    </row>
    <row r="25" spans="1:4" ht="12.75">
      <c r="A25" s="3"/>
      <c r="B25" s="4" t="s">
        <v>12</v>
      </c>
      <c r="C25" s="6"/>
      <c r="D25" s="6"/>
    </row>
    <row r="26" spans="1:4" ht="12.75">
      <c r="A26" s="3" t="s">
        <v>78</v>
      </c>
      <c r="B26" s="4" t="s">
        <v>240</v>
      </c>
      <c r="C26" s="17"/>
      <c r="D26" s="17"/>
    </row>
    <row r="27" spans="1:4" ht="12.75">
      <c r="A27" s="3" t="s">
        <v>79</v>
      </c>
      <c r="B27" s="4" t="s">
        <v>190</v>
      </c>
      <c r="C27" s="17">
        <v>59.94</v>
      </c>
      <c r="D27" s="17">
        <v>39.26</v>
      </c>
    </row>
    <row r="28" spans="1:4" ht="12.75">
      <c r="A28" s="3" t="s">
        <v>80</v>
      </c>
      <c r="B28" s="4" t="s">
        <v>21</v>
      </c>
      <c r="C28" s="17">
        <v>20.39</v>
      </c>
      <c r="D28" s="17">
        <v>13.35</v>
      </c>
    </row>
    <row r="29" spans="1:4" ht="12.75">
      <c r="A29" s="3" t="s">
        <v>81</v>
      </c>
      <c r="B29" s="4" t="s">
        <v>241</v>
      </c>
      <c r="C29" s="17">
        <v>49.53</v>
      </c>
      <c r="D29" s="17">
        <v>32.44</v>
      </c>
    </row>
    <row r="30" spans="1:4" ht="12.75">
      <c r="A30" s="3" t="s">
        <v>82</v>
      </c>
      <c r="B30" s="4" t="s">
        <v>191</v>
      </c>
      <c r="C30" s="17">
        <v>8.05</v>
      </c>
      <c r="D30" s="17">
        <v>5.27</v>
      </c>
    </row>
    <row r="31" spans="1:4" ht="25.5">
      <c r="A31" s="3" t="s">
        <v>83</v>
      </c>
      <c r="B31" s="4" t="s">
        <v>242</v>
      </c>
      <c r="C31" s="17">
        <v>1.63</v>
      </c>
      <c r="D31" s="17">
        <v>1.07</v>
      </c>
    </row>
    <row r="32" spans="1:4" ht="12.75">
      <c r="A32" s="3" t="s">
        <v>84</v>
      </c>
      <c r="B32" s="4" t="s">
        <v>23</v>
      </c>
      <c r="C32" s="17">
        <v>1.63</v>
      </c>
      <c r="D32" s="17">
        <v>1.07</v>
      </c>
    </row>
    <row r="33" spans="1:4" ht="38.25">
      <c r="A33" s="3" t="s">
        <v>85</v>
      </c>
      <c r="B33" s="4" t="s">
        <v>24</v>
      </c>
      <c r="C33" s="17">
        <v>1.03</v>
      </c>
      <c r="D33" s="17">
        <v>0.67</v>
      </c>
    </row>
    <row r="34" spans="1:4" ht="12.75">
      <c r="A34" s="3" t="s">
        <v>86</v>
      </c>
      <c r="B34" s="4" t="s">
        <v>243</v>
      </c>
      <c r="C34" s="7">
        <f>C36+C37+C38+C39+C40+C41+C43</f>
        <v>296.1</v>
      </c>
      <c r="D34" s="7">
        <f>D36+D37+D38+D39+D40+D41+D43</f>
        <v>193.88000000000002</v>
      </c>
    </row>
    <row r="35" spans="1:4" ht="12.75">
      <c r="A35" s="3"/>
      <c r="B35" s="4" t="s">
        <v>12</v>
      </c>
      <c r="C35" s="6"/>
      <c r="D35" s="6"/>
    </row>
    <row r="36" spans="1:4" ht="12.75">
      <c r="A36" s="3" t="s">
        <v>87</v>
      </c>
      <c r="B36" s="4" t="s">
        <v>240</v>
      </c>
      <c r="C36" s="17">
        <v>138.13</v>
      </c>
      <c r="D36" s="17">
        <v>90.46</v>
      </c>
    </row>
    <row r="37" spans="1:4" ht="12.75">
      <c r="A37" s="3" t="s">
        <v>88</v>
      </c>
      <c r="B37" s="4" t="s">
        <v>190</v>
      </c>
      <c r="C37" s="17">
        <v>68.33</v>
      </c>
      <c r="D37" s="17">
        <v>44.74</v>
      </c>
    </row>
    <row r="38" spans="1:4" ht="12.75">
      <c r="A38" s="3" t="s">
        <v>89</v>
      </c>
      <c r="B38" s="4" t="s">
        <v>21</v>
      </c>
      <c r="C38" s="17">
        <v>23.19</v>
      </c>
      <c r="D38" s="17">
        <v>15.18</v>
      </c>
    </row>
    <row r="39" spans="1:4" ht="12.75">
      <c r="A39" s="3" t="s">
        <v>90</v>
      </c>
      <c r="B39" s="4" t="s">
        <v>25</v>
      </c>
      <c r="C39" s="17">
        <v>23.77</v>
      </c>
      <c r="D39" s="17">
        <v>15.56</v>
      </c>
    </row>
    <row r="40" spans="1:4" ht="12.75">
      <c r="A40" s="3" t="s">
        <v>91</v>
      </c>
      <c r="B40" s="4" t="s">
        <v>191</v>
      </c>
      <c r="C40" s="17">
        <v>20.32</v>
      </c>
      <c r="D40" s="17">
        <v>13.3</v>
      </c>
    </row>
    <row r="41" spans="1:4" ht="25.5">
      <c r="A41" s="3" t="s">
        <v>92</v>
      </c>
      <c r="B41" s="4" t="s">
        <v>242</v>
      </c>
      <c r="C41" s="17">
        <v>20.32</v>
      </c>
      <c r="D41" s="17">
        <v>13.3</v>
      </c>
    </row>
    <row r="42" spans="1:4" ht="12.75">
      <c r="A42" s="3" t="s">
        <v>93</v>
      </c>
      <c r="B42" s="4" t="s">
        <v>23</v>
      </c>
      <c r="C42" s="17">
        <v>20.32</v>
      </c>
      <c r="D42" s="17">
        <v>13.3</v>
      </c>
    </row>
    <row r="43" spans="1:4" ht="38.25">
      <c r="A43" s="3" t="s">
        <v>94</v>
      </c>
      <c r="B43" s="4" t="s">
        <v>24</v>
      </c>
      <c r="C43" s="17">
        <v>2.04</v>
      </c>
      <c r="D43" s="17">
        <v>1.34</v>
      </c>
    </row>
    <row r="44" spans="1:4" ht="25.5">
      <c r="A44" s="3" t="s">
        <v>95</v>
      </c>
      <c r="B44" s="4" t="s">
        <v>244</v>
      </c>
      <c r="C44" s="7">
        <f>C46+C47+C48+C49+C50+C51+C53</f>
        <v>424.36</v>
      </c>
      <c r="D44" s="7">
        <f>D46+D47+D48+D49+D50+D51+D53</f>
        <v>277.86</v>
      </c>
    </row>
    <row r="45" spans="1:4" ht="12.75">
      <c r="A45" s="3"/>
      <c r="B45" s="4" t="s">
        <v>12</v>
      </c>
      <c r="C45" s="6"/>
      <c r="D45" s="6"/>
    </row>
    <row r="46" spans="1:4" ht="12.75">
      <c r="A46" s="3" t="s">
        <v>96</v>
      </c>
      <c r="B46" s="4" t="s">
        <v>240</v>
      </c>
      <c r="C46" s="17">
        <v>186.08</v>
      </c>
      <c r="D46" s="17">
        <v>121.86</v>
      </c>
    </row>
    <row r="47" spans="1:4" ht="12.75">
      <c r="A47" s="3" t="s">
        <v>97</v>
      </c>
      <c r="B47" s="4" t="s">
        <v>190</v>
      </c>
      <c r="C47" s="17">
        <v>90.56</v>
      </c>
      <c r="D47" s="17">
        <v>59.3</v>
      </c>
    </row>
    <row r="48" spans="1:4" ht="12.75">
      <c r="A48" s="3" t="s">
        <v>98</v>
      </c>
      <c r="B48" s="4" t="s">
        <v>21</v>
      </c>
      <c r="C48" s="17">
        <v>30.79</v>
      </c>
      <c r="D48" s="17">
        <v>20.15</v>
      </c>
    </row>
    <row r="49" spans="1:4" ht="12.75">
      <c r="A49" s="3" t="s">
        <v>99</v>
      </c>
      <c r="B49" s="4" t="s">
        <v>25</v>
      </c>
      <c r="C49" s="17">
        <v>60.95</v>
      </c>
      <c r="D49" s="17">
        <v>39.91</v>
      </c>
    </row>
    <row r="50" spans="1:4" ht="12.75">
      <c r="A50" s="3" t="s">
        <v>100</v>
      </c>
      <c r="B50" s="4" t="s">
        <v>191</v>
      </c>
      <c r="C50" s="17">
        <v>27.84</v>
      </c>
      <c r="D50" s="17">
        <v>18.22</v>
      </c>
    </row>
    <row r="51" spans="1:4" ht="25.5">
      <c r="A51" s="3" t="s">
        <v>101</v>
      </c>
      <c r="B51" s="4" t="s">
        <v>242</v>
      </c>
      <c r="C51" s="17">
        <v>7.42</v>
      </c>
      <c r="D51" s="17">
        <v>4.85</v>
      </c>
    </row>
    <row r="52" spans="1:4" ht="12.75">
      <c r="A52" s="3" t="s">
        <v>102</v>
      </c>
      <c r="B52" s="4" t="s">
        <v>23</v>
      </c>
      <c r="C52" s="17">
        <v>6.3</v>
      </c>
      <c r="D52" s="17">
        <v>4.13</v>
      </c>
    </row>
    <row r="53" spans="1:4" ht="38.25">
      <c r="A53" s="3" t="s">
        <v>103</v>
      </c>
      <c r="B53" s="4" t="s">
        <v>24</v>
      </c>
      <c r="C53" s="17">
        <v>20.72</v>
      </c>
      <c r="D53" s="17">
        <v>13.57</v>
      </c>
    </row>
    <row r="54" spans="1:4" ht="51">
      <c r="A54" s="3" t="s">
        <v>104</v>
      </c>
      <c r="B54" s="4" t="s">
        <v>245</v>
      </c>
      <c r="C54" s="17">
        <v>0.1</v>
      </c>
      <c r="D54" s="17">
        <v>0.1</v>
      </c>
    </row>
    <row r="55" spans="1:4" ht="12.75">
      <c r="A55" s="3" t="s">
        <v>113</v>
      </c>
      <c r="B55" s="4" t="s">
        <v>246</v>
      </c>
      <c r="C55" s="17">
        <v>5.48</v>
      </c>
      <c r="D55" s="17">
        <v>3.59</v>
      </c>
    </row>
    <row r="56" spans="1:4" ht="25.5">
      <c r="A56" s="3" t="s">
        <v>114</v>
      </c>
      <c r="B56" s="4" t="s">
        <v>197</v>
      </c>
      <c r="C56" s="7">
        <f>SUM(C58:C64)</f>
        <v>56.47</v>
      </c>
      <c r="D56" s="7">
        <f>SUM(D58:D64)</f>
        <v>40.470000000000006</v>
      </c>
    </row>
    <row r="57" spans="1:4" ht="12.75">
      <c r="A57" s="3"/>
      <c r="B57" s="4" t="s">
        <v>12</v>
      </c>
      <c r="C57" s="6"/>
      <c r="D57" s="6"/>
    </row>
    <row r="58" spans="1:4" ht="12.75">
      <c r="A58" s="3" t="s">
        <v>115</v>
      </c>
      <c r="B58" s="4" t="s">
        <v>27</v>
      </c>
      <c r="C58" s="17">
        <v>1.71</v>
      </c>
      <c r="D58" s="17">
        <v>1.12</v>
      </c>
    </row>
    <row r="59" spans="1:4" ht="12.75">
      <c r="A59" s="3" t="s">
        <v>116</v>
      </c>
      <c r="B59" s="4" t="s">
        <v>28</v>
      </c>
      <c r="C59" s="17">
        <v>11.42</v>
      </c>
      <c r="D59" s="17">
        <v>7.39</v>
      </c>
    </row>
    <row r="60" spans="1:4" ht="12.75">
      <c r="A60" s="3" t="s">
        <v>117</v>
      </c>
      <c r="B60" s="4" t="s">
        <v>29</v>
      </c>
      <c r="C60" s="17">
        <v>2.89</v>
      </c>
      <c r="D60" s="17">
        <v>1.89</v>
      </c>
    </row>
    <row r="61" spans="1:4" ht="12.75">
      <c r="A61" s="3" t="s">
        <v>118</v>
      </c>
      <c r="B61" s="4" t="s">
        <v>30</v>
      </c>
      <c r="C61" s="17"/>
      <c r="D61" s="17"/>
    </row>
    <row r="62" spans="1:4" ht="12.75">
      <c r="A62" s="3" t="s">
        <v>119</v>
      </c>
      <c r="B62" s="4" t="s">
        <v>31</v>
      </c>
      <c r="C62" s="17">
        <v>1.14</v>
      </c>
      <c r="D62" s="17">
        <v>0.75</v>
      </c>
    </row>
    <row r="63" spans="1:4" ht="12.75">
      <c r="A63" s="3" t="s">
        <v>120</v>
      </c>
      <c r="B63" s="4" t="s">
        <v>247</v>
      </c>
      <c r="C63" s="17">
        <v>39.28</v>
      </c>
      <c r="D63" s="17">
        <v>29.3</v>
      </c>
    </row>
    <row r="64" spans="1:4" ht="12.75">
      <c r="A64" s="3" t="s">
        <v>121</v>
      </c>
      <c r="B64" s="4" t="s">
        <v>32</v>
      </c>
      <c r="C64" s="17">
        <v>0.03</v>
      </c>
      <c r="D64" s="17">
        <v>0.02</v>
      </c>
    </row>
    <row r="65" spans="1:4" ht="12.75">
      <c r="A65" s="3" t="s">
        <v>122</v>
      </c>
      <c r="B65" s="4" t="s">
        <v>248</v>
      </c>
      <c r="C65" s="7">
        <f>SUM(C67:C74)-C69-C70</f>
        <v>142.9</v>
      </c>
      <c r="D65" s="7">
        <f>SUM(D67:D74)-D69-D70</f>
        <v>93.52</v>
      </c>
    </row>
    <row r="66" spans="1:4" ht="12.75">
      <c r="A66" s="3"/>
      <c r="B66" s="4" t="s">
        <v>12</v>
      </c>
      <c r="C66" s="6"/>
      <c r="D66" s="6"/>
    </row>
    <row r="67" spans="1:4" ht="51">
      <c r="A67" s="3" t="s">
        <v>123</v>
      </c>
      <c r="B67" s="4" t="s">
        <v>249</v>
      </c>
      <c r="C67" s="17">
        <f>C69+C70</f>
        <v>16.13</v>
      </c>
      <c r="D67" s="17">
        <f>D69+D70</f>
        <v>10.56</v>
      </c>
    </row>
    <row r="68" spans="1:4" ht="12.75">
      <c r="A68" s="3"/>
      <c r="B68" s="4" t="s">
        <v>12</v>
      </c>
      <c r="C68" s="17"/>
      <c r="D68" s="17"/>
    </row>
    <row r="69" spans="1:4" ht="25.5">
      <c r="A69" s="3" t="s">
        <v>150</v>
      </c>
      <c r="B69" s="4" t="s">
        <v>178</v>
      </c>
      <c r="C69" s="17">
        <v>9.85</v>
      </c>
      <c r="D69" s="17">
        <v>6.45</v>
      </c>
    </row>
    <row r="70" spans="1:4" ht="25.5">
      <c r="A70" s="3" t="s">
        <v>151</v>
      </c>
      <c r="B70" s="4" t="s">
        <v>179</v>
      </c>
      <c r="C70" s="17">
        <v>6.28</v>
      </c>
      <c r="D70" s="17">
        <v>4.11</v>
      </c>
    </row>
    <row r="71" spans="1:4" ht="12.75">
      <c r="A71" s="3" t="s">
        <v>124</v>
      </c>
      <c r="B71" s="4" t="s">
        <v>180</v>
      </c>
      <c r="C71" s="17"/>
      <c r="D71" s="17"/>
    </row>
    <row r="72" spans="1:4" ht="25.5">
      <c r="A72" s="3" t="s">
        <v>125</v>
      </c>
      <c r="B72" s="4" t="s">
        <v>34</v>
      </c>
      <c r="C72" s="17"/>
      <c r="D72" s="17"/>
    </row>
    <row r="73" spans="1:4" ht="12.75">
      <c r="A73" s="3" t="s">
        <v>126</v>
      </c>
      <c r="B73" s="4" t="s">
        <v>172</v>
      </c>
      <c r="C73" s="17">
        <v>80.09</v>
      </c>
      <c r="D73" s="17">
        <v>52.4</v>
      </c>
    </row>
    <row r="74" spans="1:4" ht="12.75">
      <c r="A74" s="3" t="s">
        <v>127</v>
      </c>
      <c r="B74" s="4" t="s">
        <v>35</v>
      </c>
      <c r="C74" s="17">
        <v>46.68</v>
      </c>
      <c r="D74" s="17">
        <v>30.56</v>
      </c>
    </row>
    <row r="75" spans="1:4" ht="25.5">
      <c r="A75" s="3" t="s">
        <v>129</v>
      </c>
      <c r="B75" s="4" t="s">
        <v>250</v>
      </c>
      <c r="C75" s="17"/>
      <c r="D75" s="17"/>
    </row>
    <row r="76" spans="1:4" ht="12.75">
      <c r="A76" s="3" t="s">
        <v>130</v>
      </c>
      <c r="B76" s="4" t="s">
        <v>203</v>
      </c>
      <c r="C76" s="7">
        <f>C78+C79+C87+C95</f>
        <v>60.18</v>
      </c>
      <c r="D76" s="7">
        <f>D78+D79+D87+D95</f>
        <v>39.410000000000004</v>
      </c>
    </row>
    <row r="77" spans="1:4" ht="12.75">
      <c r="A77" s="3"/>
      <c r="B77" s="4" t="s">
        <v>12</v>
      </c>
      <c r="C77" s="6"/>
      <c r="D77" s="6"/>
    </row>
    <row r="78" spans="1:4" ht="25.5">
      <c r="A78" s="3" t="s">
        <v>154</v>
      </c>
      <c r="B78" s="4" t="s">
        <v>36</v>
      </c>
      <c r="C78" s="17"/>
      <c r="D78" s="17"/>
    </row>
    <row r="79" spans="1:4" ht="12.75">
      <c r="A79" s="3" t="s">
        <v>155</v>
      </c>
      <c r="B79" s="4" t="s">
        <v>251</v>
      </c>
      <c r="C79" s="7">
        <f>SUM(C81:C86)</f>
        <v>0</v>
      </c>
      <c r="D79" s="7">
        <f>SUM(D81:D86)</f>
        <v>0</v>
      </c>
    </row>
    <row r="80" spans="1:4" ht="12.75">
      <c r="A80" s="3"/>
      <c r="B80" s="4" t="s">
        <v>12</v>
      </c>
      <c r="C80" s="6"/>
      <c r="D80" s="6"/>
    </row>
    <row r="81" spans="1:4" ht="12.75">
      <c r="A81" s="3" t="s">
        <v>205</v>
      </c>
      <c r="B81" s="4" t="s">
        <v>37</v>
      </c>
      <c r="C81" s="17"/>
      <c r="D81" s="17"/>
    </row>
    <row r="82" spans="1:4" ht="12.75">
      <c r="A82" s="3" t="s">
        <v>206</v>
      </c>
      <c r="B82" s="4" t="s">
        <v>38</v>
      </c>
      <c r="C82" s="17"/>
      <c r="D82" s="17"/>
    </row>
    <row r="83" spans="1:4" ht="12.75">
      <c r="A83" s="3" t="s">
        <v>208</v>
      </c>
      <c r="B83" s="4" t="s">
        <v>207</v>
      </c>
      <c r="C83" s="17"/>
      <c r="D83" s="17"/>
    </row>
    <row r="84" spans="1:4" ht="38.25">
      <c r="A84" s="3" t="s">
        <v>209</v>
      </c>
      <c r="B84" s="4" t="s">
        <v>210</v>
      </c>
      <c r="C84" s="17"/>
      <c r="D84" s="17"/>
    </row>
    <row r="85" spans="1:4" ht="25.5">
      <c r="A85" s="3" t="s">
        <v>211</v>
      </c>
      <c r="B85" s="4" t="s">
        <v>39</v>
      </c>
      <c r="C85" s="17"/>
      <c r="D85" s="17"/>
    </row>
    <row r="86" spans="1:4" ht="12.75">
      <c r="A86" s="3" t="s">
        <v>212</v>
      </c>
      <c r="B86" s="4" t="s">
        <v>176</v>
      </c>
      <c r="C86" s="17"/>
      <c r="D86" s="17"/>
    </row>
    <row r="87" spans="1:4" ht="12.75">
      <c r="A87" s="3" t="s">
        <v>156</v>
      </c>
      <c r="B87" s="4" t="s">
        <v>252</v>
      </c>
      <c r="C87" s="7">
        <f>SUM(C89:C94)</f>
        <v>60.18</v>
      </c>
      <c r="D87" s="7">
        <f>SUM(D89:D94)</f>
        <v>39.410000000000004</v>
      </c>
    </row>
    <row r="88" spans="1:4" ht="12.75">
      <c r="A88" s="3"/>
      <c r="B88" s="4" t="s">
        <v>12</v>
      </c>
      <c r="C88" s="6"/>
      <c r="D88" s="6"/>
    </row>
    <row r="89" spans="1:4" ht="25.5">
      <c r="A89" s="3" t="s">
        <v>214</v>
      </c>
      <c r="B89" s="4" t="s">
        <v>40</v>
      </c>
      <c r="C89" s="17">
        <v>30.37</v>
      </c>
      <c r="D89" s="17">
        <v>19.89</v>
      </c>
    </row>
    <row r="90" spans="1:4" ht="25.5">
      <c r="A90" s="3" t="s">
        <v>215</v>
      </c>
      <c r="B90" s="4" t="s">
        <v>41</v>
      </c>
      <c r="C90" s="17">
        <v>10.25</v>
      </c>
      <c r="D90" s="17">
        <v>6.71</v>
      </c>
    </row>
    <row r="91" spans="1:4" ht="25.5">
      <c r="A91" s="3" t="s">
        <v>216</v>
      </c>
      <c r="B91" s="4" t="s">
        <v>42</v>
      </c>
      <c r="C91" s="17"/>
      <c r="D91" s="17"/>
    </row>
    <row r="92" spans="1:4" ht="25.5">
      <c r="A92" s="3" t="s">
        <v>217</v>
      </c>
      <c r="B92" s="4" t="s">
        <v>218</v>
      </c>
      <c r="C92" s="17">
        <v>3.53</v>
      </c>
      <c r="D92" s="17">
        <v>2.31</v>
      </c>
    </row>
    <row r="93" spans="1:4" ht="38.25">
      <c r="A93" s="3" t="s">
        <v>219</v>
      </c>
      <c r="B93" s="4" t="s">
        <v>220</v>
      </c>
      <c r="C93" s="17">
        <v>1.16</v>
      </c>
      <c r="D93" s="17">
        <v>0.76</v>
      </c>
    </row>
    <row r="94" spans="1:4" ht="12.75">
      <c r="A94" s="3" t="s">
        <v>221</v>
      </c>
      <c r="B94" s="4" t="s">
        <v>177</v>
      </c>
      <c r="C94" s="17">
        <v>14.87</v>
      </c>
      <c r="D94" s="17">
        <v>9.74</v>
      </c>
    </row>
    <row r="95" spans="1:4" ht="12.75">
      <c r="A95" s="3" t="s">
        <v>222</v>
      </c>
      <c r="B95" s="4" t="s">
        <v>43</v>
      </c>
      <c r="C95" s="17"/>
      <c r="D95" s="17"/>
    </row>
    <row r="96" spans="1:4" ht="25.5">
      <c r="A96" s="3" t="s">
        <v>131</v>
      </c>
      <c r="B96" s="4" t="s">
        <v>253</v>
      </c>
      <c r="C96" s="24">
        <f>C23/C8</f>
        <v>1.5413758177985823</v>
      </c>
      <c r="D96" s="24">
        <f>D23/D8</f>
        <v>1.5482947421215414</v>
      </c>
    </row>
    <row r="97" spans="1:4" ht="38.25">
      <c r="A97" s="3" t="s">
        <v>132</v>
      </c>
      <c r="B97" s="4" t="s">
        <v>254</v>
      </c>
      <c r="C97" s="6">
        <f>C99+C104+C106</f>
        <v>1052.69</v>
      </c>
      <c r="D97" s="6">
        <f>D99+D104+D106</f>
        <v>582.57</v>
      </c>
    </row>
    <row r="98" spans="1:4" ht="12.75">
      <c r="A98" s="3"/>
      <c r="B98" s="4" t="s">
        <v>12</v>
      </c>
      <c r="C98" s="6"/>
      <c r="D98" s="6"/>
    </row>
    <row r="99" spans="1:4" ht="12.75">
      <c r="A99" s="3" t="s">
        <v>133</v>
      </c>
      <c r="B99" s="4" t="s">
        <v>255</v>
      </c>
      <c r="C99" s="7">
        <f>C101+C103</f>
        <v>545.2</v>
      </c>
      <c r="D99" s="7">
        <f>D101+D103</f>
        <v>545.2</v>
      </c>
    </row>
    <row r="100" spans="1:4" ht="12.75">
      <c r="A100" s="3"/>
      <c r="B100" s="4" t="s">
        <v>12</v>
      </c>
      <c r="C100" s="6"/>
      <c r="D100" s="6"/>
    </row>
    <row r="101" spans="1:4" ht="12.75">
      <c r="A101" s="3" t="s">
        <v>225</v>
      </c>
      <c r="B101" s="4" t="s">
        <v>15</v>
      </c>
      <c r="C101" s="17">
        <v>480.43</v>
      </c>
      <c r="D101" s="17">
        <v>480.43</v>
      </c>
    </row>
    <row r="102" spans="1:4" ht="12.75">
      <c r="A102" s="3" t="s">
        <v>226</v>
      </c>
      <c r="B102" s="4" t="s">
        <v>145</v>
      </c>
      <c r="C102" s="17">
        <v>2.78</v>
      </c>
      <c r="D102" s="17">
        <v>2.78</v>
      </c>
    </row>
    <row r="103" spans="1:4" ht="25.5">
      <c r="A103" s="3" t="s">
        <v>256</v>
      </c>
      <c r="B103" s="4" t="s">
        <v>16</v>
      </c>
      <c r="C103" s="17">
        <v>64.77</v>
      </c>
      <c r="D103" s="17">
        <v>64.77</v>
      </c>
    </row>
    <row r="104" spans="1:4" ht="12.75">
      <c r="A104" s="3" t="s">
        <v>157</v>
      </c>
      <c r="B104" s="4" t="s">
        <v>46</v>
      </c>
      <c r="C104" s="17">
        <v>507.49</v>
      </c>
      <c r="D104" s="17">
        <v>37.37</v>
      </c>
    </row>
    <row r="105" spans="1:4" ht="12.75">
      <c r="A105" s="3" t="s">
        <v>228</v>
      </c>
      <c r="B105" s="4" t="s">
        <v>47</v>
      </c>
      <c r="C105" s="17">
        <v>37.37</v>
      </c>
      <c r="D105" s="17">
        <v>37.37</v>
      </c>
    </row>
    <row r="106" spans="1:4" ht="15.75">
      <c r="A106" s="3" t="s">
        <v>158</v>
      </c>
      <c r="B106" s="4" t="s">
        <v>264</v>
      </c>
      <c r="C106" s="17"/>
      <c r="D106" s="6"/>
    </row>
    <row r="107" spans="1:4" ht="12.75">
      <c r="A107" s="3" t="s">
        <v>134</v>
      </c>
      <c r="B107" s="28" t="s">
        <v>257</v>
      </c>
      <c r="C107" s="17">
        <v>52.87</v>
      </c>
      <c r="D107" s="6" t="s">
        <v>139</v>
      </c>
    </row>
    <row r="108" spans="1:4" ht="38.25">
      <c r="A108" s="3" t="s">
        <v>135</v>
      </c>
      <c r="B108" s="4" t="s">
        <v>146</v>
      </c>
      <c r="C108" s="17">
        <v>81.02</v>
      </c>
      <c r="D108" s="17">
        <v>81.02</v>
      </c>
    </row>
    <row r="109" spans="1:4" ht="38.25">
      <c r="A109" s="3" t="s">
        <v>136</v>
      </c>
      <c r="B109" s="4" t="s">
        <v>258</v>
      </c>
      <c r="C109" s="7">
        <f>C97-C107+C108-C23</f>
        <v>-45.320000000000164</v>
      </c>
      <c r="D109" s="7">
        <f>D97+D108-D23</f>
        <v>-77.29999999999995</v>
      </c>
    </row>
    <row r="110" spans="1:4" ht="12.75">
      <c r="A110" s="3" t="s">
        <v>137</v>
      </c>
      <c r="B110" s="4" t="s">
        <v>50</v>
      </c>
      <c r="C110" s="5"/>
      <c r="D110" s="5"/>
    </row>
    <row r="111" spans="1:4" ht="12.75">
      <c r="A111" s="3" t="s">
        <v>138</v>
      </c>
      <c r="B111" s="4" t="s">
        <v>51</v>
      </c>
      <c r="C111" s="18">
        <v>14</v>
      </c>
      <c r="D111" s="18">
        <v>9</v>
      </c>
    </row>
    <row r="112" spans="1:4" ht="12.75">
      <c r="A112" s="3" t="s">
        <v>165</v>
      </c>
      <c r="B112" s="4" t="s">
        <v>147</v>
      </c>
      <c r="C112" s="18">
        <v>9</v>
      </c>
      <c r="D112" s="18">
        <v>6</v>
      </c>
    </row>
    <row r="113" spans="1:4" ht="12.75">
      <c r="A113" s="3" t="s">
        <v>166</v>
      </c>
      <c r="B113" s="4" t="s">
        <v>53</v>
      </c>
      <c r="C113" s="18">
        <v>5679</v>
      </c>
      <c r="D113" s="18">
        <v>5588</v>
      </c>
    </row>
    <row r="114" spans="1:4" ht="12.75">
      <c r="A114" s="3" t="s">
        <v>167</v>
      </c>
      <c r="B114" s="4" t="s">
        <v>54</v>
      </c>
      <c r="C114" s="18">
        <v>12756</v>
      </c>
      <c r="D114" s="18">
        <v>12756</v>
      </c>
    </row>
    <row r="115" spans="1:4" ht="12.75">
      <c r="A115" s="3" t="s">
        <v>232</v>
      </c>
      <c r="B115" s="4" t="s">
        <v>55</v>
      </c>
      <c r="C115" s="18">
        <v>119</v>
      </c>
      <c r="D115" s="18">
        <v>119</v>
      </c>
    </row>
    <row r="116" spans="1:4" ht="41.25">
      <c r="A116" s="3" t="s">
        <v>233</v>
      </c>
      <c r="B116" s="4" t="s">
        <v>275</v>
      </c>
      <c r="C116" s="18">
        <v>11.02</v>
      </c>
      <c r="D116" s="18"/>
    </row>
    <row r="117" spans="1:4" ht="12.75">
      <c r="A117" s="19"/>
      <c r="B117" s="19"/>
      <c r="C117" s="19"/>
      <c r="D117" s="19"/>
    </row>
    <row r="118" spans="1:4" ht="33.75" customHeight="1">
      <c r="A118" s="49" t="s">
        <v>262</v>
      </c>
      <c r="B118" s="48"/>
      <c r="C118" s="48"/>
      <c r="D118" s="48"/>
    </row>
    <row r="119" spans="1:4" ht="28.5" customHeight="1">
      <c r="A119" s="50" t="s">
        <v>263</v>
      </c>
      <c r="B119" s="48"/>
      <c r="C119" s="48"/>
      <c r="D119" s="48"/>
    </row>
    <row r="120" spans="1:4" ht="12.75">
      <c r="A120" s="19"/>
      <c r="B120" s="19"/>
      <c r="C120" s="19"/>
      <c r="D120" s="19"/>
    </row>
    <row r="121" spans="1:14" ht="12.75">
      <c r="A121" s="43" t="s">
        <v>272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43" t="s">
        <v>273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33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12.75">
      <c r="A125" s="43" t="s">
        <v>271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</sheetData>
  <sheetProtection/>
  <mergeCells count="10">
    <mergeCell ref="A123:N123"/>
    <mergeCell ref="A125:N125"/>
    <mergeCell ref="A118:D118"/>
    <mergeCell ref="A119:D119"/>
    <mergeCell ref="A1:B1"/>
    <mergeCell ref="A3:A4"/>
    <mergeCell ref="B3:B4"/>
    <mergeCell ref="C3:D3"/>
    <mergeCell ref="A2:D2"/>
    <mergeCell ref="A121:N121"/>
  </mergeCells>
  <printOptions horizontalCentered="1"/>
  <pageMargins left="0.5905511811023623" right="0.1968503937007874" top="0.1968503937007874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Admin</cp:lastModifiedBy>
  <cp:lastPrinted>2024-03-18T06:38:02Z</cp:lastPrinted>
  <dcterms:created xsi:type="dcterms:W3CDTF">2020-04-30T19:42:13Z</dcterms:created>
  <dcterms:modified xsi:type="dcterms:W3CDTF">2024-03-25T08:44:26Z</dcterms:modified>
  <cp:category/>
  <cp:version/>
  <cp:contentType/>
  <cp:contentStatus/>
</cp:coreProperties>
</file>